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85" activeTab="0"/>
  </bookViews>
  <sheets>
    <sheet name="Récapitulatif" sheetId="1" r:id="rId1"/>
    <sheet name="Chpt87" sheetId="2" state="hidden" r:id="rId2"/>
    <sheet name="smblitz" sheetId="3" state="hidden" r:id="rId3"/>
    <sheet name="smond" sheetId="4" state="hidden" r:id="rId4"/>
    <sheet name="phase2" sheetId="5" state="hidden" r:id="rId5"/>
    <sheet name="phase3" sheetId="6" state="hidden" r:id="rId6"/>
    <sheet name="panazol" sheetId="7" state="hidden" r:id="rId7"/>
    <sheet name="Loups" sheetId="8" state="hidden" r:id="rId8"/>
    <sheet name="chreg" sheetId="9" state="hidden" r:id="rId9"/>
    <sheet name="chalus" sheetId="10" state="hidden" r:id="rId10"/>
    <sheet name="smrap" sheetId="11" state="hidden" r:id="rId11"/>
    <sheet name="sorges" sheetId="12" state="hidden" r:id="rId12"/>
    <sheet name="eymoutiers" sheetId="13" state="hidden" r:id="rId13"/>
    <sheet name="neuvic" sheetId="14" state="hidden" r:id="rId14"/>
    <sheet name="mussidan2" sheetId="15" state="hidden" r:id="rId15"/>
    <sheet name="mussidan3" sheetId="16" state="hidden" r:id="rId16"/>
    <sheet name="Chpt19" sheetId="17" state="hidden" r:id="rId17"/>
    <sheet name="modèle vide" sheetId="18" state="hidden" r:id="rId18"/>
    <sheet name="Chpt24" sheetId="19" state="hidden" r:id="rId19"/>
    <sheet name="Poilus" sheetId="20" state="hidden" r:id="rId20"/>
    <sheet name="phase1" sheetId="21" state="hidden" r:id="rId21"/>
  </sheets>
  <definedNames>
    <definedName name="chalus">'chalus'!$B$2:$F$475</definedName>
    <definedName name="chpt19" localSheetId="9">'chalus'!$B$2:$F$73</definedName>
    <definedName name="chpt19" localSheetId="18">'Chpt24'!$B$2:$F$73</definedName>
    <definedName name="chpt19" localSheetId="8">'chreg'!$B$2:$F$73</definedName>
    <definedName name="chpt19" localSheetId="12">'eymoutiers'!$B$2:$F$73</definedName>
    <definedName name="chpt19" localSheetId="7">'Loups'!$B$2:$F$73</definedName>
    <definedName name="chpt19" localSheetId="17">'modèle vide'!$B$2:$F$73</definedName>
    <definedName name="chpt19" localSheetId="14">'mussidan2'!$B$2:$F$73</definedName>
    <definedName name="chpt19" localSheetId="15">'mussidan3'!$B$2:$F$73</definedName>
    <definedName name="chpt19" localSheetId="13">'neuvic'!$B$2:$F$73</definedName>
    <definedName name="chpt19" localSheetId="6">'panazol'!$B$2:$F$73</definedName>
    <definedName name="chpt19" localSheetId="4">'phase2'!$B$2:$F$73</definedName>
    <definedName name="chpt19" localSheetId="5">'phase3'!$B$2:$F$73</definedName>
    <definedName name="chpt19" localSheetId="2">'smblitz'!$B$2:$F$73</definedName>
    <definedName name="chpt19" localSheetId="3">'smond'!$B$2:$F$73</definedName>
    <definedName name="chpt19" localSheetId="10">'smrap'!$B$2:$F$73</definedName>
    <definedName name="chpt19" localSheetId="11">'sorges'!$B$2:$F$73</definedName>
    <definedName name="chpt19">'Chpt19'!$B$2:$F$474</definedName>
    <definedName name="chpt24" localSheetId="9">'chalus'!$B$2:$F$52</definedName>
    <definedName name="chpt24" localSheetId="8">'chreg'!$B$2:$F$52</definedName>
    <definedName name="chpt24" localSheetId="12">'eymoutiers'!$B$2:$F$52</definedName>
    <definedName name="chpt24" localSheetId="7">'Loups'!$B$2:$F$52</definedName>
    <definedName name="chpt24" localSheetId="17">'modèle vide'!$B$2:$F$52</definedName>
    <definedName name="chpt24" localSheetId="14">'mussidan2'!$B$2:$F$52</definedName>
    <definedName name="chpt24" localSheetId="15">'mussidan3'!$B$2:$F$52</definedName>
    <definedName name="chpt24" localSheetId="13">'neuvic'!$B$2:$F$52</definedName>
    <definedName name="chpt24" localSheetId="6">'panazol'!$B$2:$F$52</definedName>
    <definedName name="chpt24" localSheetId="4">'phase2'!$B$2:$F$52</definedName>
    <definedName name="chpt24" localSheetId="5">'phase3'!$B$2:$F$52</definedName>
    <definedName name="chpt24" localSheetId="3">'smond'!$B$2:$F$52</definedName>
    <definedName name="chpt24" localSheetId="10">'smrap'!$B$2:$F$52</definedName>
    <definedName name="chpt24" localSheetId="11">'sorges'!$B$2:$F$52</definedName>
    <definedName name="chpt24">'Chpt24'!$B$2:$F$475</definedName>
    <definedName name="chpt87" localSheetId="9">'chalus'!$B$2:$F$73</definedName>
    <definedName name="chpt87" localSheetId="16">'Chpt19'!$B$2:$F$73</definedName>
    <definedName name="chpt87" localSheetId="18">'Chpt24'!$B$2:$F$73</definedName>
    <definedName name="chpt87" localSheetId="8">'chreg'!$B$2:$F$73</definedName>
    <definedName name="chpt87" localSheetId="12">'eymoutiers'!$B$2:$F$73</definedName>
    <definedName name="chpt87" localSheetId="7">'Loups'!$B$2:$F$73</definedName>
    <definedName name="chpt87" localSheetId="17">'modèle vide'!$B$2:$F$73</definedName>
    <definedName name="chpt87" localSheetId="14">'mussidan2'!$B$2:$F$73</definedName>
    <definedName name="chpt87" localSheetId="15">'mussidan3'!$B$2:$F$73</definedName>
    <definedName name="chpt87" localSheetId="13">'neuvic'!$B$2:$F$73</definedName>
    <definedName name="chpt87" localSheetId="6">'panazol'!$B$2:$F$73</definedName>
    <definedName name="chpt87" localSheetId="20">'phase1'!$B$2:$F$73</definedName>
    <definedName name="chpt87" localSheetId="4">'phase2'!$B$2:$F$73</definedName>
    <definedName name="chpt87" localSheetId="5">'phase3'!$B$2:$F$73</definedName>
    <definedName name="chpt87" localSheetId="19">'Poilus'!$B$2:$F$73</definedName>
    <definedName name="chpt87" localSheetId="2">'smblitz'!$B$2:$F$73</definedName>
    <definedName name="chpt87" localSheetId="3">'smond'!$B$2:$F$73</definedName>
    <definedName name="chpt87" localSheetId="10">'smrap'!$B$2:$F$73</definedName>
    <definedName name="chpt87" localSheetId="11">'sorges'!$B$2:$F$73</definedName>
    <definedName name="chpt87">'Chpt87'!$B$2:$F$475</definedName>
    <definedName name="chreg">'chreg'!$B$2:$F$475</definedName>
    <definedName name="eymoutiers">'eymoutiers'!$B$2:$F$475</definedName>
    <definedName name="Loups">'Loups'!$B$2:$F$475</definedName>
    <definedName name="mussidan2" localSheetId="15">'mussidan3'!$B$2:$F$475</definedName>
    <definedName name="mussidan2">'mussidan2'!$B$2:$F$475</definedName>
    <definedName name="mussidan3">'mussidan3'!$B$2:$F$475</definedName>
    <definedName name="neuvic" localSheetId="12">'eymoutiers'!$B$2:$F$475</definedName>
    <definedName name="neuvic">'neuvic'!$B$2:$F$475</definedName>
    <definedName name="panazol">'panazol'!$B$2:$F$34</definedName>
    <definedName name="phase1">'phase1'!$B$2:$F$475</definedName>
    <definedName name="phase2" localSheetId="9">'chalus'!$B$2:$F$77</definedName>
    <definedName name="phase2" localSheetId="16">'Chpt19'!$B$2:$F$73</definedName>
    <definedName name="phase2" localSheetId="18">'Chpt24'!$B$2:$F$73</definedName>
    <definedName name="phase2" localSheetId="8">'chreg'!$B$2:$F$77</definedName>
    <definedName name="phase2" localSheetId="12">'eymoutiers'!$B$2:$F$77</definedName>
    <definedName name="phase2" localSheetId="7">'Loups'!$B$2:$F$77</definedName>
    <definedName name="phase2" localSheetId="17">'modèle vide'!$B$2:$F$77</definedName>
    <definedName name="phase2" localSheetId="14">'mussidan2'!$B$2:$F$77</definedName>
    <definedName name="phase2" localSheetId="15">'mussidan3'!$B$2:$F$77</definedName>
    <definedName name="phase2" localSheetId="13">'neuvic'!$B$2:$F$77</definedName>
    <definedName name="phase2" localSheetId="6">'panazol'!$B$2:$F$77</definedName>
    <definedName name="phase2" localSheetId="20">'phase1'!$B$2:$F$73</definedName>
    <definedName name="phase2" localSheetId="5">'phase3'!$B$2:$F$77</definedName>
    <definedName name="phase2" localSheetId="19">'Poilus'!$B$2:$F$73</definedName>
    <definedName name="phase2" localSheetId="2">'smblitz'!$B$2:$F$73</definedName>
    <definedName name="phase2" localSheetId="3">'smond'!$B$2:$F$77</definedName>
    <definedName name="phase2" localSheetId="10">'smrap'!$B$2:$F$77</definedName>
    <definedName name="phase2" localSheetId="11">'sorges'!$B$2:$F$77</definedName>
    <definedName name="phase2">'phase2'!$B$2:$F$475</definedName>
    <definedName name="phase3">'phase3'!$B$2:$F$475</definedName>
    <definedName name="Poilus" localSheetId="20">'phase1'!$B$2:$F$61</definedName>
    <definedName name="Poilus">'Poilus'!$B$2:$F$475</definedName>
    <definedName name="QVerm" localSheetId="20">'phase1'!$B$2:$F$76</definedName>
    <definedName name="QVerm">#REF!</definedName>
    <definedName name="sarlat1">#REF!</definedName>
    <definedName name="Siorac1" localSheetId="20">'phase1'!$B$2:$F$13</definedName>
    <definedName name="Siorac1" localSheetId="19">'Poilus'!$B$2:$F$13</definedName>
    <definedName name="Siorac1">#REF!</definedName>
    <definedName name="siorac2">#REF!</definedName>
    <definedName name="smblitz" localSheetId="9">'chalus'!$B$2:$F$52</definedName>
    <definedName name="smblitz" localSheetId="8">'chreg'!$B$2:$F$52</definedName>
    <definedName name="smblitz" localSheetId="12">'eymoutiers'!$B$2:$F$52</definedName>
    <definedName name="smblitz" localSheetId="7">'Loups'!$B$2:$F$52</definedName>
    <definedName name="smblitz" localSheetId="17">'modèle vide'!$B$2:$F$52</definedName>
    <definedName name="smblitz" localSheetId="14">'mussidan2'!$B$2:$F$52</definedName>
    <definedName name="smblitz" localSheetId="15">'mussidan3'!$B$2:$F$52</definedName>
    <definedName name="smblitz" localSheetId="13">'neuvic'!$B$2:$F$52</definedName>
    <definedName name="smblitz" localSheetId="6">'panazol'!$B$2:$F$52</definedName>
    <definedName name="smblitz" localSheetId="4">'phase2'!$B$2:$F$52</definedName>
    <definedName name="smblitz" localSheetId="5">'phase3'!$B$2:$F$52</definedName>
    <definedName name="smblitz" localSheetId="3">'smond'!$B$2:$F$52</definedName>
    <definedName name="smblitz" localSheetId="10">'smrap'!$B$2:$F$52</definedName>
    <definedName name="smblitz" localSheetId="11">'sorges'!$B$2:$F$52</definedName>
    <definedName name="smblitz">'smblitz'!$B$2:$F$475</definedName>
    <definedName name="smond" localSheetId="9">'chalus'!$B$2:$F$101</definedName>
    <definedName name="smond" localSheetId="8">'chreg'!$B$2:$F$101</definedName>
    <definedName name="smond" localSheetId="12">'eymoutiers'!$B$2:$F$101</definedName>
    <definedName name="smond" localSheetId="7">'Loups'!$B$2:$F$101</definedName>
    <definedName name="smond" localSheetId="17">'modèle vide'!$B$2:$F$101</definedName>
    <definedName name="smond" localSheetId="14">'mussidan2'!$B$2:$F$101</definedName>
    <definedName name="smond" localSheetId="15">'mussidan3'!$B$2:$F$101</definedName>
    <definedName name="smond" localSheetId="13">'neuvic'!$B$2:$F$101</definedName>
    <definedName name="smond" localSheetId="6">'panazol'!$B$2:$F$101</definedName>
    <definedName name="smond" localSheetId="5">'phase3'!$B$2:$F$101</definedName>
    <definedName name="smond" localSheetId="10">'smrap'!$B$2:$F$101</definedName>
    <definedName name="smond" localSheetId="11">'sorges'!$B$2:$F$101</definedName>
    <definedName name="smond">'smond'!$B$2:$F$475</definedName>
    <definedName name="smrap">'smrap'!$B$2:$F$475</definedName>
    <definedName name="sorges">'sorges'!$B$2:$F$475</definedName>
  </definedNames>
  <calcPr fullCalcOnLoad="1"/>
</workbook>
</file>

<file path=xl/sharedStrings.xml><?xml version="1.0" encoding="utf-8"?>
<sst xmlns="http://schemas.openxmlformats.org/spreadsheetml/2006/main" count="5840" uniqueCount="886">
  <si>
    <t>5A</t>
  </si>
  <si>
    <t>PARINET Colette</t>
  </si>
  <si>
    <t>5B</t>
  </si>
  <si>
    <t>GRELLAUD André</t>
  </si>
  <si>
    <t>JEUX Ginette</t>
  </si>
  <si>
    <t>5C</t>
  </si>
  <si>
    <t>CACALY Gaby</t>
  </si>
  <si>
    <t>5D</t>
  </si>
  <si>
    <t>PARINET Annie</t>
  </si>
  <si>
    <t>COLY Arlette</t>
  </si>
  <si>
    <t>PERIGAUD Mauricette</t>
  </si>
  <si>
    <t>6A</t>
  </si>
  <si>
    <t>CARRER Jeanine</t>
  </si>
  <si>
    <t>JAVAUD Germaine</t>
  </si>
  <si>
    <t>6B</t>
  </si>
  <si>
    <t>BARDAUD Claude</t>
  </si>
  <si>
    <t>GIRY Marie-Jeanne</t>
  </si>
  <si>
    <t>PARINET Jean</t>
  </si>
  <si>
    <t>6C</t>
  </si>
  <si>
    <t>LEBLOND Chantal</t>
  </si>
  <si>
    <t>SENN Marie-Rose</t>
  </si>
  <si>
    <t>MAUPIN Françoise</t>
  </si>
  <si>
    <t>6D</t>
  </si>
  <si>
    <t>RIBOULET Jean</t>
  </si>
  <si>
    <t>BOUHIER Colette</t>
  </si>
  <si>
    <t>PEREIRA PINTO Paulette</t>
  </si>
  <si>
    <t>X19</t>
  </si>
  <si>
    <t>JALLET André</t>
  </si>
  <si>
    <t>MEYRAUD Nicole</t>
  </si>
  <si>
    <t>DUMONTET Joëlle</t>
  </si>
  <si>
    <t>STROECKEN Marie-Christine</t>
  </si>
  <si>
    <t>LACHAISE Mado</t>
  </si>
  <si>
    <t>RICHARD Catherine</t>
  </si>
  <si>
    <t>DEUX Chantal</t>
  </si>
  <si>
    <t>VALETTE Jacqueline</t>
  </si>
  <si>
    <t>ROBIN Marie-Jo</t>
  </si>
  <si>
    <t>HOUILLON Danielle</t>
  </si>
  <si>
    <t>BONNET Simone</t>
  </si>
  <si>
    <t>MAILLOT Henri</t>
  </si>
  <si>
    <t>VAMBERT Marie-Madeleine</t>
  </si>
  <si>
    <t>TOUSSAINT Madeleine</t>
  </si>
  <si>
    <t>GRANONE Claude</t>
  </si>
  <si>
    <t>LACOTTE Andrée</t>
  </si>
  <si>
    <t>MORANGE Nicole</t>
  </si>
  <si>
    <t>X39</t>
  </si>
  <si>
    <t>X11</t>
  </si>
  <si>
    <t>CANTEGREL Evelyne</t>
  </si>
  <si>
    <t>REGNARD Solène</t>
  </si>
  <si>
    <t>SUONG Laksmy</t>
  </si>
  <si>
    <t>GIBERTIE-GREGORY Danièle</t>
  </si>
  <si>
    <t>PITTON Robert</t>
  </si>
  <si>
    <t>X13</t>
  </si>
  <si>
    <t>DUBOURDEAU Monique</t>
  </si>
  <si>
    <t>BETHOULE Marinette</t>
  </si>
  <si>
    <t>GAUDY Yvette</t>
  </si>
  <si>
    <t>DELAGE Raymonde</t>
  </si>
  <si>
    <t>PAGNOUX Marie-Claude</t>
  </si>
  <si>
    <t>REIX Marie-Thérèse</t>
  </si>
  <si>
    <t>THEIL Georgette</t>
  </si>
  <si>
    <t>GUINE Rolande</t>
  </si>
  <si>
    <t>BOULESTEIX Marie-France</t>
  </si>
  <si>
    <t>BRISSAUD Marie-Joëlle</t>
  </si>
  <si>
    <t>HYVERNAUD Marguerite</t>
  </si>
  <si>
    <t>GERVAIS Nicole</t>
  </si>
  <si>
    <t>PAREAUD Anne-Marie</t>
  </si>
  <si>
    <t>FAUCHER Denise</t>
  </si>
  <si>
    <t>AMICHAUD Yolande</t>
  </si>
  <si>
    <t>BOULESTEIX Suzanne</t>
  </si>
  <si>
    <t>BOYER Marie-Louise</t>
  </si>
  <si>
    <t>CROIX LE BOIS Marie-Elise</t>
  </si>
  <si>
    <t>DOUART Christiane</t>
  </si>
  <si>
    <t>GADIT Pierrette</t>
  </si>
  <si>
    <t>LABETOULLE Ginette</t>
  </si>
  <si>
    <t>LOPEZ Jacqueline</t>
  </si>
  <si>
    <t>X08</t>
  </si>
  <si>
    <t>GUIGNARD Evelyne</t>
  </si>
  <si>
    <t>PERRIN Monique</t>
  </si>
  <si>
    <t>ROME Denise</t>
  </si>
  <si>
    <t>DIET Renata</t>
  </si>
  <si>
    <t>CHASSAGNARD Françoise</t>
  </si>
  <si>
    <t>LEYRIS Jane</t>
  </si>
  <si>
    <t>BOURDET Monique</t>
  </si>
  <si>
    <t>BOURG Bernadette</t>
  </si>
  <si>
    <t>GARDON Renée</t>
  </si>
  <si>
    <t>X37</t>
  </si>
  <si>
    <t>LEBRUN Marie-Thérèze</t>
  </si>
  <si>
    <t>BATTISTELLA Jacqueline</t>
  </si>
  <si>
    <t>PRADEAU Nicole</t>
  </si>
  <si>
    <t>FERON Michèle</t>
  </si>
  <si>
    <t>LACOMBE Evelyne</t>
  </si>
  <si>
    <t>ROUSSILLON Claudine</t>
  </si>
  <si>
    <t>PELISSON Georges</t>
  </si>
  <si>
    <t>BUSNOT Colette</t>
  </si>
  <si>
    <t>ENCONNIERE Martine</t>
  </si>
  <si>
    <t>FIMBEAU Yvonne</t>
  </si>
  <si>
    <t>DE KEYSER Nicole</t>
  </si>
  <si>
    <t>PAUL Brigitte</t>
  </si>
  <si>
    <t>VERLINDEN Freddy</t>
  </si>
  <si>
    <t>NYHOLM Michel</t>
  </si>
  <si>
    <t>X02</t>
  </si>
  <si>
    <t>CAZAURAN Monique</t>
  </si>
  <si>
    <t>LACOSTE Huguette</t>
  </si>
  <si>
    <t>DAGOT Irène</t>
  </si>
  <si>
    <t>BICLER Claude</t>
  </si>
  <si>
    <t>CHABERT Eveline</t>
  </si>
  <si>
    <t>ESCLAVARD Marilaine</t>
  </si>
  <si>
    <t>CONGE Christine</t>
  </si>
  <si>
    <t>CAMUS Elisabeth</t>
  </si>
  <si>
    <t>CHAMEAU Jeannine</t>
  </si>
  <si>
    <t>GRANDCOIN Marie-Claude</t>
  </si>
  <si>
    <t>BOURDOT Danièle</t>
  </si>
  <si>
    <t>TAFANELLI Marie-Claire</t>
  </si>
  <si>
    <t>BEAUJOUAN Solange</t>
  </si>
  <si>
    <t>CONGE Marie-Madeleine</t>
  </si>
  <si>
    <t>DE BERU Brigitte</t>
  </si>
  <si>
    <t>PELTIER Marie-Christine</t>
  </si>
  <si>
    <t>ULMER Renée</t>
  </si>
  <si>
    <t>BEYNEY Madeleine</t>
  </si>
  <si>
    <t>BERTEAUX Gisèle</t>
  </si>
  <si>
    <t>BREGEGERE Maguy</t>
  </si>
  <si>
    <t>CHABERT Jean</t>
  </si>
  <si>
    <t>COUPAT Jany-Claude</t>
  </si>
  <si>
    <t>DEBORD Monique</t>
  </si>
  <si>
    <t>DUPRAT Jean-Marie</t>
  </si>
  <si>
    <t>ESTEVES Muguette</t>
  </si>
  <si>
    <t>GUIONNEAU Marie-José</t>
  </si>
  <si>
    <t>JEANNEY Chantal</t>
  </si>
  <si>
    <t>JEANNEY Roger</t>
  </si>
  <si>
    <t>KROTOFF Brigitte</t>
  </si>
  <si>
    <t>LEHOUX Marie-Brigitte</t>
  </si>
  <si>
    <t>PINAUD Monique</t>
  </si>
  <si>
    <t>SIMONET Lucette</t>
  </si>
  <si>
    <t>X33</t>
  </si>
  <si>
    <t>VENTRE Jean-Pierre</t>
  </si>
  <si>
    <t>DUYTSCHAEVER Francine</t>
  </si>
  <si>
    <t>BARBIEUX Marie-Anne</t>
  </si>
  <si>
    <t>HOURIEZ Eliane</t>
  </si>
  <si>
    <t>VENTRE Martha</t>
  </si>
  <si>
    <t>X07</t>
  </si>
  <si>
    <t>ROCHE Joëlle</t>
  </si>
  <si>
    <t>FRUGIER Jackie</t>
  </si>
  <si>
    <t>MAUDUIT Jean-Pierre</t>
  </si>
  <si>
    <t>MOREAU Yvonne</t>
  </si>
  <si>
    <t>TARRADE Christine</t>
  </si>
  <si>
    <t>X01</t>
  </si>
  <si>
    <t>BOREAU Monique</t>
  </si>
  <si>
    <t>PAUTY Gisèle</t>
  </si>
  <si>
    <t>REDON Régine</t>
  </si>
  <si>
    <t>CHAPOUX Jacques</t>
  </si>
  <si>
    <t>GOUYGOU Jacqueline</t>
  </si>
  <si>
    <t>GLANGEAUD Simone</t>
  </si>
  <si>
    <t>CHALARD Aline</t>
  </si>
  <si>
    <t>COLLOT Maurice</t>
  </si>
  <si>
    <t>GENIN Yvette</t>
  </si>
  <si>
    <t>LE BRUN Christiane</t>
  </si>
  <si>
    <t>BARDON Noëlle</t>
  </si>
  <si>
    <t>GAUDARD Michèle</t>
  </si>
  <si>
    <t>CAILHOL Monique</t>
  </si>
  <si>
    <t>VARANGOT Denise</t>
  </si>
  <si>
    <t>DIALESTE Georgette</t>
  </si>
  <si>
    <t>BORIE Jean-Marie</t>
  </si>
  <si>
    <t>PISSOT Philippe</t>
  </si>
  <si>
    <t>CALIMARD Jacqueline</t>
  </si>
  <si>
    <t>LEYCURAS Huguette</t>
  </si>
  <si>
    <t>CHAMP Gisèle</t>
  </si>
  <si>
    <t>BOURDEIX Raymonde</t>
  </si>
  <si>
    <t>REINHART Marie-Ange</t>
  </si>
  <si>
    <t>JOEGHMANS Odette</t>
  </si>
  <si>
    <t>X03</t>
  </si>
  <si>
    <t>GROS Ginette</t>
  </si>
  <si>
    <t>ROUFFY Yvonne</t>
  </si>
  <si>
    <t>LUCAS Auguste</t>
  </si>
  <si>
    <t>VERSAVEAU Thérèse</t>
  </si>
  <si>
    <t>GUINE Elise</t>
  </si>
  <si>
    <t>CHALARD Jacqueline</t>
  </si>
  <si>
    <t>MARTINET Odette</t>
  </si>
  <si>
    <t>JEANMAIRE Thérèse</t>
  </si>
  <si>
    <t>PROVEDI Bernadette</t>
  </si>
  <si>
    <t>GAYOUT Gisèle</t>
  </si>
  <si>
    <t>CARETTI Yvette</t>
  </si>
  <si>
    <t>LAPOUMEROULIE Marie-Madeleine</t>
  </si>
  <si>
    <t>X36</t>
  </si>
  <si>
    <t>BRETOU Roland</t>
  </si>
  <si>
    <t>PLISSON Nicole</t>
  </si>
  <si>
    <t>PAULHIAC Simone</t>
  </si>
  <si>
    <t>CAUCHETEUX Colette</t>
  </si>
  <si>
    <t>BRETOU Adrienne</t>
  </si>
  <si>
    <t>KJELLBERG Caroline</t>
  </si>
  <si>
    <t>LASSERRE Janine</t>
  </si>
  <si>
    <t>DUSSUTOUR Marylène</t>
  </si>
  <si>
    <t>LAUWENS Agnès</t>
  </si>
  <si>
    <t>FLAMENT Danielle</t>
  </si>
  <si>
    <t>DEVILLERS Cécile</t>
  </si>
  <si>
    <t>MALABOU Marie</t>
  </si>
  <si>
    <t>X06</t>
  </si>
  <si>
    <t>PETUAUD-LETANG Jacqueline</t>
  </si>
  <si>
    <t>BLONDY Georgette</t>
  </si>
  <si>
    <t>CLAEYS Mireille</t>
  </si>
  <si>
    <t>PIEDNOIR Colette</t>
  </si>
  <si>
    <t>PIEDNOIR Gilbert</t>
  </si>
  <si>
    <t>DAREAU Jean-Claude</t>
  </si>
  <si>
    <t>JEAMMET Michèle</t>
  </si>
  <si>
    <t>MEEUS EFIRA Anne-Marie</t>
  </si>
  <si>
    <t>X31</t>
  </si>
  <si>
    <t>MASPATAUD Georgette</t>
  </si>
  <si>
    <t>GRIMAUD Yvette</t>
  </si>
  <si>
    <t>DESHURAUD Claude</t>
  </si>
  <si>
    <t>DUCASSE Janine</t>
  </si>
  <si>
    <t>CIBOT Michelle</t>
  </si>
  <si>
    <t>CHAUT Gérard</t>
  </si>
  <si>
    <t>ARIZZI Frédérique</t>
  </si>
  <si>
    <t>X04</t>
  </si>
  <si>
    <t>FOUCHER Raymonde</t>
  </si>
  <si>
    <t>JOUSSAIN Colette</t>
  </si>
  <si>
    <t>GARCIA Marie-Claude</t>
  </si>
  <si>
    <t>LIMOUSIN Gabrielle</t>
  </si>
  <si>
    <t>PEROL Pierrette</t>
  </si>
  <si>
    <t>POURET Elisabeth</t>
  </si>
  <si>
    <t>ROUILHAC Marie-Madeleine</t>
  </si>
  <si>
    <t>BERTHELOT Jeanne</t>
  </si>
  <si>
    <t>CHAPUT Annette</t>
  </si>
  <si>
    <t>CANDAS Renée</t>
  </si>
  <si>
    <t>DEVAUX Jacqueline</t>
  </si>
  <si>
    <t>CHARBONNIERAS Geneviève</t>
  </si>
  <si>
    <t>DELAUTRE Andrée</t>
  </si>
  <si>
    <t>LAPLAUD Mauricette</t>
  </si>
  <si>
    <t>GARILLON Bernard</t>
  </si>
  <si>
    <t>DEMOULIN Christel</t>
  </si>
  <si>
    <t>LUTRAN Marcelle</t>
  </si>
  <si>
    <t>CELERIER Pierrette</t>
  </si>
  <si>
    <t>GIBEAU Eliane</t>
  </si>
  <si>
    <t>ATZEMIS Hélène</t>
  </si>
  <si>
    <t>BRUNET Colette</t>
  </si>
  <si>
    <t>GARCIA Simone</t>
  </si>
  <si>
    <t>RINGUET Irène</t>
  </si>
  <si>
    <t>PIN Renée</t>
  </si>
  <si>
    <t>KOKKINOS Georges</t>
  </si>
  <si>
    <t>SARDIN Luce</t>
  </si>
  <si>
    <t>THOMAS Marie-Thérèse</t>
  </si>
  <si>
    <t>N° Licence</t>
  </si>
  <si>
    <t>Nom et Prénom</t>
  </si>
  <si>
    <t>Série</t>
  </si>
  <si>
    <t>Club</t>
  </si>
  <si>
    <t>Points de classement acquis lors des différentes épreuves ci-dessous</t>
  </si>
  <si>
    <t>7</t>
  </si>
  <si>
    <t>Cumul</t>
  </si>
  <si>
    <t>3A</t>
  </si>
  <si>
    <t>4A</t>
  </si>
  <si>
    <t>3B</t>
  </si>
  <si>
    <t>4C</t>
  </si>
  <si>
    <t>4B</t>
  </si>
  <si>
    <t>GAUDY Monique</t>
  </si>
  <si>
    <t>4D</t>
  </si>
  <si>
    <t>COILLIAUX Marie-France</t>
  </si>
  <si>
    <t>Nombre de :</t>
  </si>
  <si>
    <t>1A</t>
  </si>
  <si>
    <t>1B</t>
  </si>
  <si>
    <t>2A</t>
  </si>
  <si>
    <t>2B</t>
  </si>
  <si>
    <t>Nombre total de joueurs :</t>
  </si>
  <si>
    <t>TESSIER Claude</t>
  </si>
  <si>
    <t>LARIVAIN Pascale</t>
  </si>
  <si>
    <t>DUBOIS Josiane</t>
  </si>
  <si>
    <t>séries 4,3,2,1</t>
  </si>
  <si>
    <t>joueurs du comité</t>
  </si>
  <si>
    <t>dont hors comité</t>
  </si>
  <si>
    <t>à retrouver</t>
  </si>
  <si>
    <t>CAPPELLE Hervé</t>
  </si>
  <si>
    <t>joueurs au total</t>
  </si>
  <si>
    <t>joueurs à retrouver pour Challenge</t>
  </si>
  <si>
    <t>GRELLAUD Michelle</t>
  </si>
  <si>
    <t>IMBERT Isabelle</t>
  </si>
  <si>
    <t>BENOIST Joël</t>
  </si>
  <si>
    <t>Nombre de joueurs comptant pour le Challenge</t>
  </si>
  <si>
    <t>MASDOUMIER Thérèse</t>
  </si>
  <si>
    <t>Pts</t>
  </si>
  <si>
    <t>DUMONTEIL Chantal</t>
  </si>
  <si>
    <t>ZARANDONA Liliane</t>
  </si>
  <si>
    <t>Nom</t>
  </si>
  <si>
    <t>cat</t>
  </si>
  <si>
    <t>série</t>
  </si>
  <si>
    <t>cumul</t>
  </si>
  <si>
    <t>Nommer la table de la colonne B à F</t>
  </si>
  <si>
    <t>LETOURNEUR Claire</t>
  </si>
  <si>
    <t>SPINOUZE Annie</t>
  </si>
  <si>
    <t>FEUILLADE Christine</t>
  </si>
  <si>
    <t>MEULDERS Danièle</t>
  </si>
  <si>
    <t>VINAMONT Claude</t>
  </si>
  <si>
    <t>X00</t>
  </si>
  <si>
    <t>Nbre de joueurs du comité saisis dans les résultats</t>
  </si>
  <si>
    <t>GUERIN Isabelle</t>
  </si>
  <si>
    <t>FROMION Christine</t>
  </si>
  <si>
    <t>ANTOINE Brigitte</t>
  </si>
  <si>
    <t>PERICAUD Marie-Françoise</t>
  </si>
  <si>
    <t>BIRGI Chantal</t>
  </si>
  <si>
    <t>MONTEIL Pierrette</t>
  </si>
  <si>
    <t>X09</t>
  </si>
  <si>
    <t>POLLET Elisabeth</t>
  </si>
  <si>
    <t>RICHARD Claudine</t>
  </si>
  <si>
    <t>DECHAMPS Annie</t>
  </si>
  <si>
    <t>COMITE LIMOUSIN - PERIGORD   Challenge 5,6,7.   Saison 2011 - 2012</t>
  </si>
  <si>
    <t>BOUVIER Alain</t>
  </si>
  <si>
    <t>FILET Lionel</t>
  </si>
  <si>
    <t>GOREAU Réjane</t>
  </si>
  <si>
    <t>LAFRANCE Chantal</t>
  </si>
  <si>
    <t>LAFRANCE Michel</t>
  </si>
  <si>
    <t>MARTIN Arlette</t>
  </si>
  <si>
    <t>ARNAUD Yvette</t>
  </si>
  <si>
    <t>BONENFANT Bernadette</t>
  </si>
  <si>
    <t>BONNIN Jeanine</t>
  </si>
  <si>
    <t>CHEMIN Sylvain</t>
  </si>
  <si>
    <t>DUHAMEL Josette</t>
  </si>
  <si>
    <t>EYMERY Martin</t>
  </si>
  <si>
    <t>GARCIA Noa</t>
  </si>
  <si>
    <t>GOBIN Jocelyne</t>
  </si>
  <si>
    <t>GUICHARD Roger</t>
  </si>
  <si>
    <t>LALANDE Marie-Noëlle</t>
  </si>
  <si>
    <t>LATHIERE Josiane</t>
  </si>
  <si>
    <t>LOGELIN Mara</t>
  </si>
  <si>
    <t>MALBEC Caroline</t>
  </si>
  <si>
    <t>MORANGE Julienne Annie</t>
  </si>
  <si>
    <t>SICOULY Françoise</t>
  </si>
  <si>
    <t>VINCENT Colette</t>
  </si>
  <si>
    <t>AUBERTIE Elisabeth</t>
  </si>
  <si>
    <t>BAREAU Josette</t>
  </si>
  <si>
    <t>BARON Marlène</t>
  </si>
  <si>
    <t>BARYGA Marielle</t>
  </si>
  <si>
    <t>BORDE Nicole</t>
  </si>
  <si>
    <t>BOYER Jean-Pierre</t>
  </si>
  <si>
    <t>BROUILLAC Yvette</t>
  </si>
  <si>
    <t>BRULANT Nicole</t>
  </si>
  <si>
    <t>BUISSON Danièle</t>
  </si>
  <si>
    <t>CAGNION Yolène</t>
  </si>
  <si>
    <t>CALMANT Isabelle</t>
  </si>
  <si>
    <t>CELIER Ghislaine</t>
  </si>
  <si>
    <t>CHABOT Micheline</t>
  </si>
  <si>
    <t>COLLET Christiane</t>
  </si>
  <si>
    <t>COULAUD Françoise</t>
  </si>
  <si>
    <t>DAROUX Elsa</t>
  </si>
  <si>
    <t>DEMOURES Marc</t>
  </si>
  <si>
    <t>DUBERNET Anne-Sophie</t>
  </si>
  <si>
    <t>DUMONT Geneviève</t>
  </si>
  <si>
    <t>FRANCOIS Geneviève</t>
  </si>
  <si>
    <t>GAGNON Véronique</t>
  </si>
  <si>
    <t>GENEVEY Maryse</t>
  </si>
  <si>
    <t>GRANET Marie-Aline</t>
  </si>
  <si>
    <t>GUILLEMIN Anne-Marie</t>
  </si>
  <si>
    <t>GUYOT Ginette</t>
  </si>
  <si>
    <t>LACHERY-PUNDIK Mauricette</t>
  </si>
  <si>
    <t>LAMOUREUX Christiane</t>
  </si>
  <si>
    <t>LARIVIERE Laëtitia</t>
  </si>
  <si>
    <t>LAURIER-CARRAS Annick</t>
  </si>
  <si>
    <t>LEGER Michelle</t>
  </si>
  <si>
    <t>MAZIERE Danielle</t>
  </si>
  <si>
    <t>MONEDIAIRE Bernadette</t>
  </si>
  <si>
    <t>NOURY Marie-Paule</t>
  </si>
  <si>
    <t>PARE Arlette</t>
  </si>
  <si>
    <t>PINSARD Christina</t>
  </si>
  <si>
    <t>PRINCE Jocelyne</t>
  </si>
  <si>
    <t>REYNAL Guy</t>
  </si>
  <si>
    <t>ROBERT Nicole</t>
  </si>
  <si>
    <t>ROSSIGNOL Danielle</t>
  </si>
  <si>
    <t>VAUJOUR-POMPIER Anne-Marie</t>
  </si>
  <si>
    <t>VIVIER Christian</t>
  </si>
  <si>
    <t>Phase 1 04/12/11</t>
  </si>
  <si>
    <t>S.M.Blitz 10/12/11</t>
  </si>
  <si>
    <t>Sim.Mondial 14/01/12</t>
  </si>
  <si>
    <t>Phase 2 29/01/12</t>
  </si>
  <si>
    <t>Phase 3 11/03/12</t>
  </si>
  <si>
    <t>Ch.Régional 01/04/12</t>
  </si>
  <si>
    <t>TH2.Chalus 01/05/12</t>
  </si>
  <si>
    <t>SM.Semi-Rap. 06/05/12</t>
  </si>
  <si>
    <t>TH.Sorges 26/05/12</t>
  </si>
  <si>
    <t>TH2.Mussidan 30/06/12</t>
  </si>
  <si>
    <t>TH3.Mussidan 01/07/12</t>
  </si>
  <si>
    <t>MAGADOUX Laurent</t>
  </si>
  <si>
    <t>TESSIER Samson</t>
  </si>
  <si>
    <t>DUCLOSSON Michèle</t>
  </si>
  <si>
    <t>SALON Françoise</t>
  </si>
  <si>
    <t>PRINCEAU Gisèle</t>
  </si>
  <si>
    <t>COIGNOUX Camille</t>
  </si>
  <si>
    <t>BAUDOT Chantal</t>
  </si>
  <si>
    <t>DEVAUX Geneviève</t>
  </si>
  <si>
    <t>THEVENOT Jean-Luc</t>
  </si>
  <si>
    <t>LABYRE Michel</t>
  </si>
  <si>
    <t>GARCIA J-Paul</t>
  </si>
  <si>
    <t>LAURENT Monique</t>
  </si>
  <si>
    <t>M30</t>
  </si>
  <si>
    <t>THc P.Loups 16/10/11</t>
  </si>
  <si>
    <t>Ch.Dépt.87 09/10/11</t>
  </si>
  <si>
    <t>Ch.Dépt.19 06/11/11</t>
  </si>
  <si>
    <t>Ch.Dépt.24 22/01/12</t>
  </si>
  <si>
    <t>THc Neuvic 21/04/12</t>
  </si>
  <si>
    <t>DELMAS Lucette</t>
  </si>
  <si>
    <t>BOUYGUES Georgette</t>
  </si>
  <si>
    <t>CHEMINAUD Françoise</t>
  </si>
  <si>
    <t>BRUSCHI Gisèle</t>
  </si>
  <si>
    <t>I19</t>
  </si>
  <si>
    <t>POULIQUEN Jean-Pierre</t>
  </si>
  <si>
    <t>GARRAS Annie</t>
  </si>
  <si>
    <t>LAVALLERY Marie-Thérèse</t>
  </si>
  <si>
    <t>THUILLIER Jean-Pierre</t>
  </si>
  <si>
    <t>COUSIN Bernadette</t>
  </si>
  <si>
    <t>KANY Marcel</t>
  </si>
  <si>
    <t>LAVALLERY Gérard</t>
  </si>
  <si>
    <t>DAREAU Angélina</t>
  </si>
  <si>
    <t>FOURNIAL Carine</t>
  </si>
  <si>
    <t>B16</t>
  </si>
  <si>
    <t>H17</t>
  </si>
  <si>
    <t>FAURE Josette</t>
  </si>
  <si>
    <t>GALLARD Jean-Luc</t>
  </si>
  <si>
    <t>POULIQUEN Rolande</t>
  </si>
  <si>
    <t>PAUZAT Marie-Line</t>
  </si>
  <si>
    <t>DUPRAT Elisabeth</t>
  </si>
  <si>
    <t>MALHERBE Marie-Dominique</t>
  </si>
  <si>
    <t>GUILBERT Monique</t>
  </si>
  <si>
    <t>RENAT Claude</t>
  </si>
  <si>
    <t>VASSEUR Marie-Hélène</t>
  </si>
  <si>
    <t>DAREAU Angelina</t>
  </si>
  <si>
    <t>MONIER Camille</t>
  </si>
  <si>
    <t>FORESTIER Marilyne</t>
  </si>
  <si>
    <t>DAREAU Jacques</t>
  </si>
  <si>
    <t>PETIT Xavier</t>
  </si>
  <si>
    <t>LAMARQUE Brigitte</t>
  </si>
  <si>
    <t>MONERON Claude</t>
  </si>
  <si>
    <t>LAJUDIE Josiane</t>
  </si>
  <si>
    <t>HERMINE Maryvonne</t>
  </si>
  <si>
    <t>B33</t>
  </si>
  <si>
    <t>GARCIA Jean-Paul</t>
  </si>
  <si>
    <t>PITTON Marie-Thérèse</t>
  </si>
  <si>
    <t>PRINCEAU Giséle</t>
  </si>
  <si>
    <t>DELHOUME Catherine</t>
  </si>
  <si>
    <t>DUMET Raymond</t>
  </si>
  <si>
    <t>Licence</t>
  </si>
  <si>
    <t>Nommer la table de la colonne B2 à F475</t>
  </si>
  <si>
    <t>40 retrouvés car dernier joueur 0 points sur ce chpt</t>
  </si>
  <si>
    <t>THc Poilus 11/11/11</t>
  </si>
  <si>
    <t>THc Eymoutiers 15/04/12</t>
  </si>
  <si>
    <t>DUMET Gérard</t>
  </si>
  <si>
    <t>GARCIA  Jean Paul</t>
  </si>
  <si>
    <t>GARCIA Marie Claude</t>
  </si>
  <si>
    <t>GRELLAUD Michèle</t>
  </si>
  <si>
    <t>VANOBBERGEN Robert</t>
  </si>
  <si>
    <t>ROBERT Andrée</t>
  </si>
  <si>
    <t>JACRI Jean-Pierre</t>
  </si>
  <si>
    <t>LECOQ Judith</t>
  </si>
  <si>
    <t>FINNE Arlette</t>
  </si>
  <si>
    <t>LERICHE Gilbert</t>
  </si>
  <si>
    <t>TOURNADRE Anne-Marie</t>
  </si>
  <si>
    <t>DEVEZE Bernard</t>
  </si>
  <si>
    <t>CLAUDEL Paulette</t>
  </si>
  <si>
    <t>PLAZE Andrée</t>
  </si>
  <si>
    <t>SEMBEL Bernadette</t>
  </si>
  <si>
    <t>CHAPOUX Madeleine</t>
  </si>
  <si>
    <t>VIDAL Denise</t>
  </si>
  <si>
    <t>MANOUX Annie</t>
  </si>
  <si>
    <t>BUCKLEY Catherine</t>
  </si>
  <si>
    <t>LACOMBE Lucette</t>
  </si>
  <si>
    <t>MJA</t>
  </si>
  <si>
    <t>VEN</t>
  </si>
  <si>
    <t>W12</t>
  </si>
  <si>
    <t>W06</t>
  </si>
  <si>
    <t>BOUSSAERT Thierry</t>
  </si>
  <si>
    <t>LE TOQUIN Jean-Luc</t>
  </si>
  <si>
    <t>RAPHEL Martine</t>
  </si>
  <si>
    <t>TESSIER Jean</t>
  </si>
  <si>
    <t>PAGEOT Frederic</t>
  </si>
  <si>
    <t>GUICHARD Mathieu</t>
  </si>
  <si>
    <t>DEMAISON Clemence</t>
  </si>
  <si>
    <t>BRACHET Julien</t>
  </si>
  <si>
    <t>R10</t>
  </si>
  <si>
    <t>J32</t>
  </si>
  <si>
    <t>S27</t>
  </si>
  <si>
    <t>P01</t>
  </si>
  <si>
    <t>GRIMAL Rémi</t>
  </si>
  <si>
    <t>GUIZARD Jean-Michel</t>
  </si>
  <si>
    <t>DEROUX Catherine</t>
  </si>
  <si>
    <t>MASSIN Patrick</t>
  </si>
  <si>
    <t>RENAUD Patricia</t>
  </si>
  <si>
    <t>PERROT Lucien</t>
  </si>
  <si>
    <t>DEKKIL Jacques</t>
  </si>
  <si>
    <t>HERRICK Isabelle</t>
  </si>
  <si>
    <t>TOINOT Arlette</t>
  </si>
  <si>
    <t>PLISSON Jean-Yves</t>
  </si>
  <si>
    <t>ROUGER MOINIER Francine</t>
  </si>
  <si>
    <t>BERNIER Marie-Marguerite</t>
  </si>
  <si>
    <t>MICHEL Lise</t>
  </si>
  <si>
    <t>VADEE Louisette</t>
  </si>
  <si>
    <t>ROUYER Jean-Louis</t>
  </si>
  <si>
    <t>DUGA Françoise</t>
  </si>
  <si>
    <t>CHARRIERE Geneviève</t>
  </si>
  <si>
    <t>MONTEAU Liliane</t>
  </si>
  <si>
    <t>LASSEAU Catherine</t>
  </si>
  <si>
    <t>EDERLE Janine</t>
  </si>
  <si>
    <t>KLEINHOLTZ Christiane</t>
  </si>
  <si>
    <t>BOURGES Colette</t>
  </si>
  <si>
    <t>ALLAIN Chantal</t>
  </si>
  <si>
    <t>PLOUE Michèle</t>
  </si>
  <si>
    <t>POUILLOT Françoise</t>
  </si>
  <si>
    <t>BOULEZ Christophe</t>
  </si>
  <si>
    <t>BAEHR Annie</t>
  </si>
  <si>
    <t>BOUDIN Antoinette</t>
  </si>
  <si>
    <t>TARD Raymonde</t>
  </si>
  <si>
    <t>JEAN Danielle</t>
  </si>
  <si>
    <t>GALANT Viviane</t>
  </si>
  <si>
    <t>LECLERC Chantal</t>
  </si>
  <si>
    <t>SANDRE Arlette</t>
  </si>
  <si>
    <t>FRADIN Annick</t>
  </si>
  <si>
    <t>LE QUILLIEC Cathy</t>
  </si>
  <si>
    <t>POSE Nicole</t>
  </si>
  <si>
    <t>JOLIVET Bernadette</t>
  </si>
  <si>
    <t>CHAMPEAU Christiane</t>
  </si>
  <si>
    <t>BONAVENTURE VAN HECKE France</t>
  </si>
  <si>
    <t>PLOUE Charles</t>
  </si>
  <si>
    <t>PLAIRE Marthe</t>
  </si>
  <si>
    <t>HUGUET Marie-Jo</t>
  </si>
  <si>
    <t>CAMPISI Marie-Claire</t>
  </si>
  <si>
    <t>LEFRANCQ Brigitte</t>
  </si>
  <si>
    <t>RENAND Paulette</t>
  </si>
  <si>
    <t>ROUSSELLE Micheline</t>
  </si>
  <si>
    <t>TIRADON Renée</t>
  </si>
  <si>
    <t>BOULEZ Valérie</t>
  </si>
  <si>
    <t>HILLAIRET Geneviève</t>
  </si>
  <si>
    <t>LARRUE Marie-Françoise</t>
  </si>
  <si>
    <t>ROUSSET Christiane</t>
  </si>
  <si>
    <t>MAURICE Elise</t>
  </si>
  <si>
    <t>COURTAUX Françoise</t>
  </si>
  <si>
    <t>MAYOUX Yvon</t>
  </si>
  <si>
    <t>IMBAULT Nicole</t>
  </si>
  <si>
    <t>DEVANNEAUX Michelle</t>
  </si>
  <si>
    <t>TISSERAND Philippe</t>
  </si>
  <si>
    <t>DUFOUR Christian</t>
  </si>
  <si>
    <t>MOLIMARD Denise</t>
  </si>
  <si>
    <t>FIEVRE Marie-Paule</t>
  </si>
  <si>
    <t>MOUROT Martine</t>
  </si>
  <si>
    <t>REINHART Jacqueline</t>
  </si>
  <si>
    <t>BENARD Micheline</t>
  </si>
  <si>
    <t>DUFOUR Cécile</t>
  </si>
  <si>
    <t>DER APÉLIAN Fabienne</t>
  </si>
  <si>
    <t>PERENNEZ Marie-France</t>
  </si>
  <si>
    <t>PORQUET-BONNIN Christine</t>
  </si>
  <si>
    <t>BRUCY Marie-Claude</t>
  </si>
  <si>
    <t>MALNUIT Madeleine</t>
  </si>
  <si>
    <t>NAQUIN Colette</t>
  </si>
  <si>
    <t>THOMAS Michelle</t>
  </si>
  <si>
    <t>LAGE Ginette</t>
  </si>
  <si>
    <t>MEYNARD Annie</t>
  </si>
  <si>
    <t>KNEHR Rolf</t>
  </si>
  <si>
    <t>IMBAULT Pierre</t>
  </si>
  <si>
    <t>DABENOC Janine</t>
  </si>
  <si>
    <t>SALMON Françoise</t>
  </si>
  <si>
    <t>CHAPEAU Jeannine</t>
  </si>
  <si>
    <t>DUMOULIN Joseph</t>
  </si>
  <si>
    <t>GUERINET Colette</t>
  </si>
  <si>
    <t>PARIZE Chantal</t>
  </si>
  <si>
    <t>FOUREY Georgette</t>
  </si>
  <si>
    <t>MALIFARGES Françoise</t>
  </si>
  <si>
    <t>MARQUET Gisèle</t>
  </si>
  <si>
    <t>LEBOUCHER Marie</t>
  </si>
  <si>
    <t>HILLAIRET Jean</t>
  </si>
  <si>
    <t>DEVANNEAUX Jacques</t>
  </si>
  <si>
    <t>ROCHER Christine</t>
  </si>
  <si>
    <t>DEVER Marie-Louise</t>
  </si>
  <si>
    <t>CAMILIERI Elisabeth</t>
  </si>
  <si>
    <t>P04</t>
  </si>
  <si>
    <t>C08</t>
  </si>
  <si>
    <t>C02</t>
  </si>
  <si>
    <t>J08</t>
  </si>
  <si>
    <t>N34</t>
  </si>
  <si>
    <t>P05</t>
  </si>
  <si>
    <t>C16</t>
  </si>
  <si>
    <t>T06</t>
  </si>
  <si>
    <t>J14</t>
  </si>
  <si>
    <t>J03</t>
  </si>
  <si>
    <t>B20</t>
  </si>
  <si>
    <t>J06</t>
  </si>
  <si>
    <t>T03</t>
  </si>
  <si>
    <t>J12</t>
  </si>
  <si>
    <t>P06</t>
  </si>
  <si>
    <t>B09</t>
  </si>
  <si>
    <t>O16</t>
  </si>
  <si>
    <t>J41</t>
  </si>
  <si>
    <t>W18</t>
  </si>
  <si>
    <t>B11</t>
  </si>
  <si>
    <t>T21</t>
  </si>
  <si>
    <t>J30</t>
  </si>
  <si>
    <t>C11</t>
  </si>
  <si>
    <t>T11</t>
  </si>
  <si>
    <t>J23</t>
  </si>
  <si>
    <t>T13</t>
  </si>
  <si>
    <t>C25</t>
  </si>
  <si>
    <t>C15</t>
  </si>
  <si>
    <t>C04</t>
  </si>
  <si>
    <t>J42</t>
  </si>
  <si>
    <t>C06</t>
  </si>
  <si>
    <t>T17</t>
  </si>
  <si>
    <t>V22</t>
  </si>
  <si>
    <t>V24</t>
  </si>
  <si>
    <t>C21</t>
  </si>
  <si>
    <t>Nbre de</t>
  </si>
  <si>
    <t>Nbre de :</t>
  </si>
  <si>
    <t>Nommer table de B2 à F475</t>
  </si>
  <si>
    <t>Nb joueurs comité X</t>
  </si>
  <si>
    <t>Joueurs comptant pour le challenge</t>
  </si>
  <si>
    <t>ARNOLLET Joël</t>
  </si>
  <si>
    <t>POULAT Rémy</t>
  </si>
  <si>
    <t>CARREZ Elisabeth</t>
  </si>
  <si>
    <t>BOIRON Gilles</t>
  </si>
  <si>
    <t>BERRY Franck</t>
  </si>
  <si>
    <t>FERBER Claude</t>
  </si>
  <si>
    <t>FEVRE Jean-Louis</t>
  </si>
  <si>
    <t>MARTIN-COCHER Pierre</t>
  </si>
  <si>
    <t>PAILLET Clotilde</t>
  </si>
  <si>
    <t>DEPASSE Jean-Claude</t>
  </si>
  <si>
    <t>DAUPHIN Anicette</t>
  </si>
  <si>
    <t>JAZE Christophe</t>
  </si>
  <si>
    <t>BERRY Claudine</t>
  </si>
  <si>
    <t>COUTURIER Sylvie</t>
  </si>
  <si>
    <t>POULAT Guylaine</t>
  </si>
  <si>
    <t>HUMBERT Jean-Louis</t>
  </si>
  <si>
    <t>TCHENG Pierre</t>
  </si>
  <si>
    <t>BOEUF Albert</t>
  </si>
  <si>
    <t>MIGNON Robert</t>
  </si>
  <si>
    <t>BERTHAUD Raymonde</t>
  </si>
  <si>
    <t>VERDIER Marie-Chantal</t>
  </si>
  <si>
    <t>JOUBERT Denise</t>
  </si>
  <si>
    <t>HOURTAL Brigitte</t>
  </si>
  <si>
    <t>DUTERQUE Sabine</t>
  </si>
  <si>
    <t>MIQUET Patricia</t>
  </si>
  <si>
    <t>MARTINET Daniel</t>
  </si>
  <si>
    <t>BOIRON Tiphaine</t>
  </si>
  <si>
    <t>GOUELIBO Jean</t>
  </si>
  <si>
    <t>GRANGE Claudine</t>
  </si>
  <si>
    <t>JANS Andrée</t>
  </si>
  <si>
    <t>MAILLAVIN Jean-Claude</t>
  </si>
  <si>
    <t>WEICK Patrick</t>
  </si>
  <si>
    <t>DUSSAUSSOIS Jean-Claude</t>
  </si>
  <si>
    <t>JOURNET Guy</t>
  </si>
  <si>
    <t>HEBERT Régine</t>
  </si>
  <si>
    <t>ISRAEL Monique</t>
  </si>
  <si>
    <t>GAY Joëlle</t>
  </si>
  <si>
    <t>CAU Benjamin</t>
  </si>
  <si>
    <t>FRANCO Marie-Thérèse</t>
  </si>
  <si>
    <t>VERNET Françoise</t>
  </si>
  <si>
    <t>FEVRE Patrick</t>
  </si>
  <si>
    <t>PINERI Michelle</t>
  </si>
  <si>
    <t>ITURBE Ventura</t>
  </si>
  <si>
    <t>FAURE Jacques</t>
  </si>
  <si>
    <t>ROBIN Christiane</t>
  </si>
  <si>
    <t>FORRER Anne-Marie</t>
  </si>
  <si>
    <t>MERIGOT Jacqueline</t>
  </si>
  <si>
    <t>BARBARET Chantal</t>
  </si>
  <si>
    <t>CHANTELOUBE Patrick</t>
  </si>
  <si>
    <t>MARTINET Monique</t>
  </si>
  <si>
    <t>FORRER Marc</t>
  </si>
  <si>
    <t>TEILLET Brigitte</t>
  </si>
  <si>
    <t>ORSAZ Gisèle</t>
  </si>
  <si>
    <t>HURTEBIS Marie-Claude</t>
  </si>
  <si>
    <t>BETSCHER Marlène</t>
  </si>
  <si>
    <t>FAVRE Jean-Hervé</t>
  </si>
  <si>
    <t>DUPONT Françoise</t>
  </si>
  <si>
    <t>TYRE Géraldine</t>
  </si>
  <si>
    <t>COHADES Christine</t>
  </si>
  <si>
    <t>HUGOT Josyane</t>
  </si>
  <si>
    <t>DECROIX Roselyne</t>
  </si>
  <si>
    <t>RAYNAUD Sylvie</t>
  </si>
  <si>
    <t>SORIOT Anne-Marie</t>
  </si>
  <si>
    <t>AUZANNEAU Thierry</t>
  </si>
  <si>
    <t>GAYOT Anne-Marie</t>
  </si>
  <si>
    <t>GERARD Dolorès</t>
  </si>
  <si>
    <t>FERRAND Anne-Marie</t>
  </si>
  <si>
    <t>PRUVOT Patricia</t>
  </si>
  <si>
    <t>JEZOUIN Marie-Claude</t>
  </si>
  <si>
    <t>MARTINET Roger</t>
  </si>
  <si>
    <t>LIMON Anne-Marie</t>
  </si>
  <si>
    <t>MALFOIS Marie-France</t>
  </si>
  <si>
    <t>CASTELBOU Denise</t>
  </si>
  <si>
    <t>RAY Christiane</t>
  </si>
  <si>
    <t>ROYER Colette</t>
  </si>
  <si>
    <t>FREOUR Marie-Agnès</t>
  </si>
  <si>
    <t>BRUN Sylvette</t>
  </si>
  <si>
    <t>LAMY Natacha</t>
  </si>
  <si>
    <t>TERREAUX Gilbert</t>
  </si>
  <si>
    <t>ROUX Aline</t>
  </si>
  <si>
    <t>SASSO Pascale</t>
  </si>
  <si>
    <t>BARACHINO Andrée</t>
  </si>
  <si>
    <t>LABASTHE Gérard</t>
  </si>
  <si>
    <t>POULAIN Catherine</t>
  </si>
  <si>
    <t>CATALAN Bernadette</t>
  </si>
  <si>
    <t>JACQUEMOND Yolande</t>
  </si>
  <si>
    <t>POLLET Charlotte</t>
  </si>
  <si>
    <t>GERARDIN Anne-Marie</t>
  </si>
  <si>
    <t>AULAGNIER Agnès</t>
  </si>
  <si>
    <t>WAJNTRETER Estelle</t>
  </si>
  <si>
    <t>JEAN-MARIUS Franck</t>
  </si>
  <si>
    <t>PERRETON Madeleine</t>
  </si>
  <si>
    <t>MARCHAND Nicole</t>
  </si>
  <si>
    <t>BAU Denise</t>
  </si>
  <si>
    <t>BERNARD Maryse</t>
  </si>
  <si>
    <t>WAJNTRETER Daniel</t>
  </si>
  <si>
    <t>GUERIN Huguette</t>
  </si>
  <si>
    <t>GARZETTI Catherine</t>
  </si>
  <si>
    <t>DONCIEUX Christiane</t>
  </si>
  <si>
    <t>CHEVALLIER Martine</t>
  </si>
  <si>
    <t>FAURE Monique</t>
  </si>
  <si>
    <t>MARTINS DE SOUZA Marie</t>
  </si>
  <si>
    <t>ACHARD Jane</t>
  </si>
  <si>
    <t>GRALL Jean-Pierre</t>
  </si>
  <si>
    <t>GIANGRANDE Nadia</t>
  </si>
  <si>
    <t>COMTE Françoise</t>
  </si>
  <si>
    <t>BARNABO Yvonne</t>
  </si>
  <si>
    <t>BERTRAND Geneviève</t>
  </si>
  <si>
    <t>MERLE Marie-Claude</t>
  </si>
  <si>
    <t>FORT Mauricette</t>
  </si>
  <si>
    <t>GAUTHIER Claudine</t>
  </si>
  <si>
    <t>MICHEL Irène</t>
  </si>
  <si>
    <t>VALADON Dominique</t>
  </si>
  <si>
    <t>BACCUS Yvette</t>
  </si>
  <si>
    <t>BOURSIVAT Régine</t>
  </si>
  <si>
    <t>PERRIOT Henri</t>
  </si>
  <si>
    <t>BOUCHET Jeanne</t>
  </si>
  <si>
    <t>GUILLEMAIN Philippe</t>
  </si>
  <si>
    <t>MERCHIERS Yannick</t>
  </si>
  <si>
    <t>LUQUET Philippe</t>
  </si>
  <si>
    <t>AVENTAGGIATO Marie-France</t>
  </si>
  <si>
    <t>CRUCIANI Anny</t>
  </si>
  <si>
    <t>RENAUD GOUD Hélène</t>
  </si>
  <si>
    <t>REYNIER Yvette</t>
  </si>
  <si>
    <t>TASTEVIN Janine</t>
  </si>
  <si>
    <t>VALENTIN Micheline</t>
  </si>
  <si>
    <t>BONNARDEL Mireille</t>
  </si>
  <si>
    <t>LACARELLE Martine</t>
  </si>
  <si>
    <t>METIVIER Claudine</t>
  </si>
  <si>
    <t>CHOULET Christine</t>
  </si>
  <si>
    <t>BRUNIER Ghislaine</t>
  </si>
  <si>
    <t>JOURNET Agnès</t>
  </si>
  <si>
    <t>FREYDIER René</t>
  </si>
  <si>
    <t>CLAVEL Marie-Claire</t>
  </si>
  <si>
    <t>BALAY Eric</t>
  </si>
  <si>
    <t>GERMAIN Simone</t>
  </si>
  <si>
    <t>WISSER Janine</t>
  </si>
  <si>
    <t>LEBON Madé</t>
  </si>
  <si>
    <t>LALANDRE Nadine</t>
  </si>
  <si>
    <t>REIG Brigitte</t>
  </si>
  <si>
    <t>NARDIN Danielle</t>
  </si>
  <si>
    <t>COLLANGE Monique</t>
  </si>
  <si>
    <t>CELMA Annie</t>
  </si>
  <si>
    <t>BOMPARD Claudie</t>
  </si>
  <si>
    <t>LEFEVRE Carmen</t>
  </si>
  <si>
    <t>MARC Lucette</t>
  </si>
  <si>
    <t>MALFOIS Jean-Pierre</t>
  </si>
  <si>
    <t>VALLET Danielle</t>
  </si>
  <si>
    <t>BILLON Bernadette</t>
  </si>
  <si>
    <t>BRACQUART Muriel</t>
  </si>
  <si>
    <t>FIHEY Michèle</t>
  </si>
  <si>
    <t>TOUCHE Claude</t>
  </si>
  <si>
    <t>MARKARIAN Lucie</t>
  </si>
  <si>
    <t>THIRIOT François</t>
  </si>
  <si>
    <t>CHRISTIN-MARTINEZ Jacquel</t>
  </si>
  <si>
    <t>DEHAYS Marie-France</t>
  </si>
  <si>
    <t>GENIN Michèle</t>
  </si>
  <si>
    <t>LECOMTE Roseline</t>
  </si>
  <si>
    <t>WIDEMANN Françoise</t>
  </si>
  <si>
    <t>LONGUEVILLE Jacques</t>
  </si>
  <si>
    <t>FAYON Jeannine</t>
  </si>
  <si>
    <t>FALZON Nicole</t>
  </si>
  <si>
    <t>PEREZ Sophie</t>
  </si>
  <si>
    <t>OUDART Germaine</t>
  </si>
  <si>
    <t>FAURE Jean-Claude</t>
  </si>
  <si>
    <t>FERET Ginette</t>
  </si>
  <si>
    <t>LE GALL Marie-Louise</t>
  </si>
  <si>
    <t>DUVERGER Claudette</t>
  </si>
  <si>
    <t>CELMA Arlette</t>
  </si>
  <si>
    <t>MANDRICK Jeannine</t>
  </si>
  <si>
    <t>CONTE Gabriel</t>
  </si>
  <si>
    <t>TROLLEY DE PREVAUX Carole</t>
  </si>
  <si>
    <t>MATHIEU Jocelyne</t>
  </si>
  <si>
    <t>FEVRE Bernadette</t>
  </si>
  <si>
    <t>CHRISTIN Jeannine</t>
  </si>
  <si>
    <t>CRASSARD Odile</t>
  </si>
  <si>
    <t>LOMBARD Pierrette</t>
  </si>
  <si>
    <t>MALAURENT Lucette</t>
  </si>
  <si>
    <t>CAMPANA Georgette</t>
  </si>
  <si>
    <t>MICHALON Monique</t>
  </si>
  <si>
    <t>ORANCE Marie-Line</t>
  </si>
  <si>
    <t>BAILLARD Jacqueline</t>
  </si>
  <si>
    <t>POST Monique</t>
  </si>
  <si>
    <t>HOMASSEL Frédéric</t>
  </si>
  <si>
    <t>BAILLY Simone</t>
  </si>
  <si>
    <t>MOINE Yolande</t>
  </si>
  <si>
    <t>VAN DORMAEL Thérèse</t>
  </si>
  <si>
    <t>LEMAIRE Josiane</t>
  </si>
  <si>
    <t>MAZUIR Annie</t>
  </si>
  <si>
    <t>GOUTEUX Simone</t>
  </si>
  <si>
    <t>DEVRED Marie-Aude</t>
  </si>
  <si>
    <t>NORBERT Eva</t>
  </si>
  <si>
    <t>TARDY Elisabeth</t>
  </si>
  <si>
    <t>FRANCONY Jeannine</t>
  </si>
  <si>
    <t>VILLERMET Pierrette</t>
  </si>
  <si>
    <t>ROSIQUE Bernadette</t>
  </si>
  <si>
    <t>LIMIDO Jackye</t>
  </si>
  <si>
    <t>FELIPE Francine</t>
  </si>
  <si>
    <t>DOUCHAIN Michèle</t>
  </si>
  <si>
    <t>HIPPOLYTE Annie</t>
  </si>
  <si>
    <t>REYNA Christiane</t>
  </si>
  <si>
    <t>POIRIER Régine</t>
  </si>
  <si>
    <t>SAVIGNAT Lucette</t>
  </si>
  <si>
    <t>RENAUDIE Eliane</t>
  </si>
  <si>
    <t>MAZEL Marguerite</t>
  </si>
  <si>
    <t>TOURSEL Denise</t>
  </si>
  <si>
    <t>BOIVIN Brigitte</t>
  </si>
  <si>
    <t>GARCIA Edmond</t>
  </si>
  <si>
    <t>AGERON Lucette</t>
  </si>
  <si>
    <t>LUPINI Marie-Thérèse</t>
  </si>
  <si>
    <t>LE GOFF Thérèse</t>
  </si>
  <si>
    <t>DE PANASKHET Hélène</t>
  </si>
  <si>
    <t>BERNARD Jacques</t>
  </si>
  <si>
    <t>MERY Maryse</t>
  </si>
  <si>
    <t>BISSONNIER Jacqueline</t>
  </si>
  <si>
    <t>CAGNAT Bernadette</t>
  </si>
  <si>
    <t>DUPUPET Yvonne</t>
  </si>
  <si>
    <t>FAYOLLE Colette</t>
  </si>
  <si>
    <t>VAN NIEUWENHOVE Arlette</t>
  </si>
  <si>
    <t>CHAUFOUR Claude</t>
  </si>
  <si>
    <t>BENARD Monique</t>
  </si>
  <si>
    <t>PORQUIER Renée</t>
  </si>
  <si>
    <t>FROMENT Inès</t>
  </si>
  <si>
    <t>JOULOT Paulette</t>
  </si>
  <si>
    <t>MARTIN Micke</t>
  </si>
  <si>
    <t>MERCIER Josette</t>
  </si>
  <si>
    <t>BREVET Marie-Laurence</t>
  </si>
  <si>
    <t>GUY Tiffany</t>
  </si>
  <si>
    <t>SARRY Nathan</t>
  </si>
  <si>
    <t>L30</t>
  </si>
  <si>
    <t>L37</t>
  </si>
  <si>
    <t>J35</t>
  </si>
  <si>
    <t>C09</t>
  </si>
  <si>
    <t>F21</t>
  </si>
  <si>
    <t>F04</t>
  </si>
  <si>
    <t>L09</t>
  </si>
  <si>
    <t>P07</t>
  </si>
  <si>
    <t>L15</t>
  </si>
  <si>
    <t>J18</t>
  </si>
  <si>
    <t>Y30</t>
  </si>
  <si>
    <t>L34</t>
  </si>
  <si>
    <t>P02</t>
  </si>
  <si>
    <t>W09</t>
  </si>
  <si>
    <t>L03</t>
  </si>
  <si>
    <t>L29</t>
  </si>
  <si>
    <t>L26</t>
  </si>
  <si>
    <t>L19</t>
  </si>
  <si>
    <t>L13</t>
  </si>
  <si>
    <t>F09</t>
  </si>
  <si>
    <t>F07</t>
  </si>
  <si>
    <t>L36</t>
  </si>
  <si>
    <t>T18</t>
  </si>
  <si>
    <t>L05</t>
  </si>
  <si>
    <t>R03</t>
  </si>
  <si>
    <t>C07</t>
  </si>
  <si>
    <t>Y12</t>
  </si>
  <si>
    <t>V11</t>
  </si>
  <si>
    <t>V27</t>
  </si>
  <si>
    <t>L06</t>
  </si>
  <si>
    <t>T07</t>
  </si>
  <si>
    <t>L16</t>
  </si>
  <si>
    <t>T22</t>
  </si>
  <si>
    <t>L08</t>
  </si>
  <si>
    <t>L17</t>
  </si>
  <si>
    <t>F01</t>
  </si>
  <si>
    <t>L10</t>
  </si>
  <si>
    <t>L28</t>
  </si>
  <si>
    <t>P23</t>
  </si>
  <si>
    <t>L02</t>
  </si>
  <si>
    <t>F14</t>
  </si>
  <si>
    <t>U02</t>
  </si>
  <si>
    <t>P21</t>
  </si>
  <si>
    <t>K06</t>
  </si>
  <si>
    <t>F25</t>
  </si>
  <si>
    <t>V10</t>
  </si>
  <si>
    <t>T16</t>
  </si>
  <si>
    <t>J17</t>
  </si>
  <si>
    <t>L25</t>
  </si>
  <si>
    <t>L31</t>
  </si>
  <si>
    <t>M11</t>
  </si>
  <si>
    <t>P12</t>
  </si>
  <si>
    <t>LS26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</si>
</sst>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24">
    <font>
      <sz val="10"/>
      <name val="Maiandra GD"/>
      <family val="0"/>
    </font>
    <font>
      <b/>
      <sz val="8"/>
      <name val="Maiandra GD"/>
      <family val="2"/>
    </font>
    <font>
      <sz val="9"/>
      <name val="Maiandra GD"/>
      <family val="0"/>
    </font>
    <font>
      <sz val="10"/>
      <name val="Courier"/>
      <family val="3"/>
    </font>
    <font>
      <sz val="7"/>
      <name val="Arial"/>
      <family val="2"/>
    </font>
    <font>
      <sz val="7"/>
      <color indexed="8"/>
      <name val="Arial"/>
      <family val="2"/>
    </font>
    <font>
      <sz val="8"/>
      <name val="Maiandra GD"/>
      <family val="2"/>
    </font>
    <font>
      <sz val="8"/>
      <name val="Arial"/>
      <family val="2"/>
    </font>
    <font>
      <b/>
      <sz val="10"/>
      <color indexed="10"/>
      <name val="Maiandra GD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9"/>
      <name val="Maiandra GD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name val="Maiandra GD"/>
      <family val="2"/>
    </font>
    <font>
      <b/>
      <sz val="8"/>
      <color indexed="10"/>
      <name val="Maiandra GD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ck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4" fillId="0" borderId="10" xfId="23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4" fillId="0" borderId="10" xfId="23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4" fillId="0" borderId="9" xfId="23" applyNumberFormat="1" applyFont="1" applyFill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23" applyNumberFormat="1" applyFont="1" applyFill="1" applyBorder="1" applyAlignment="1" applyProtection="1">
      <alignment horizontal="center" vertical="center"/>
      <protection locked="0"/>
    </xf>
    <xf numFmtId="0" fontId="6" fillId="0" borderId="5" xfId="23" applyNumberFormat="1" applyFont="1" applyFill="1" applyBorder="1" applyAlignment="1" applyProtection="1">
      <alignment vertical="center"/>
      <protection locked="0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1" fontId="6" fillId="0" borderId="0" xfId="0" applyNumberFormat="1" applyFont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3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0" fillId="0" borderId="10" xfId="23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15" applyFont="1" applyBorder="1" applyAlignment="1">
      <alignment vertical="center"/>
      <protection/>
    </xf>
    <xf numFmtId="0" fontId="7" fillId="0" borderId="10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vertical="center"/>
      <protection/>
    </xf>
    <xf numFmtId="0" fontId="7" fillId="0" borderId="9" xfId="15" applyFont="1" applyBorder="1" applyAlignment="1">
      <alignment horizontal="center" vertical="center"/>
      <protection/>
    </xf>
    <xf numFmtId="0" fontId="7" fillId="0" borderId="10" xfId="15" applyNumberFormat="1" applyFont="1" applyFill="1" applyBorder="1" applyAlignment="1" applyProtection="1">
      <alignment horizontal="center" vertical="center"/>
      <protection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49" fontId="15" fillId="0" borderId="19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7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5" fillId="0" borderId="19" xfId="0" applyFont="1" applyFill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9" xfId="0" applyFont="1" applyFill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23" applyNumberFormat="1" applyFont="1" applyFill="1" applyBorder="1" applyAlignment="1" applyProtection="1">
      <alignment vertical="center"/>
      <protection locked="0"/>
    </xf>
    <xf numFmtId="0" fontId="10" fillId="0" borderId="19" xfId="23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0" xfId="23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0" fillId="0" borderId="9" xfId="23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23" applyNumberFormat="1" applyFont="1" applyBorder="1" applyAlignment="1" applyProtection="1">
      <alignment vertical="center"/>
      <protection locked="0"/>
    </xf>
    <xf numFmtId="0" fontId="4" fillId="0" borderId="19" xfId="23" applyNumberFormat="1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4" fillId="0" borderId="23" xfId="22" applyFont="1" applyBorder="1" applyAlignment="1">
      <alignment horizontal="center" vertical="center"/>
      <protection/>
    </xf>
    <xf numFmtId="0" fontId="4" fillId="4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/>
    </xf>
    <xf numFmtId="0" fontId="18" fillId="6" borderId="16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8" fillId="6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8" fillId="3" borderId="9" xfId="0" applyFont="1" applyFill="1" applyBorder="1" applyAlignment="1">
      <alignment/>
    </xf>
    <xf numFmtId="0" fontId="10" fillId="0" borderId="9" xfId="0" applyFont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9" xfId="21" applyFont="1" applyFill="1" applyBorder="1" applyAlignment="1">
      <alignment vertical="center"/>
      <protection/>
    </xf>
    <xf numFmtId="0" fontId="7" fillId="0" borderId="19" xfId="21" applyFont="1" applyFill="1" applyBorder="1" applyAlignment="1">
      <alignment horizontal="center" vertical="center"/>
      <protection/>
    </xf>
    <xf numFmtId="0" fontId="7" fillId="0" borderId="19" xfId="21" applyFont="1" applyBorder="1" applyAlignment="1">
      <alignment horizontal="center" vertical="center"/>
      <protection/>
    </xf>
    <xf numFmtId="0" fontId="7" fillId="0" borderId="25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horizontal="center" vertical="center"/>
      <protection/>
    </xf>
    <xf numFmtId="0" fontId="7" fillId="0" borderId="19" xfId="15" applyFont="1" applyFill="1" applyBorder="1" applyAlignment="1">
      <alignment vertical="center"/>
      <protection/>
    </xf>
    <xf numFmtId="0" fontId="7" fillId="0" borderId="19" xfId="15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23" applyNumberFormat="1" applyFont="1" applyBorder="1" applyAlignment="1" applyProtection="1">
      <alignment horizontal="center" vertical="center"/>
      <protection locked="0"/>
    </xf>
    <xf numFmtId="0" fontId="21" fillId="0" borderId="19" xfId="23" applyNumberFormat="1" applyFont="1" applyBorder="1" applyAlignment="1" applyProtection="1">
      <alignment horizontal="center" vertical="center"/>
      <protection locked="0"/>
    </xf>
    <xf numFmtId="0" fontId="7" fillId="0" borderId="19" xfId="23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/>
    </xf>
    <xf numFmtId="0" fontId="4" fillId="0" borderId="19" xfId="23" applyNumberFormat="1" applyFont="1" applyBorder="1" applyAlignment="1" applyProtection="1">
      <alignment horizontal="center" vertical="center"/>
      <protection locked="0"/>
    </xf>
    <xf numFmtId="0" fontId="5" fillId="0" borderId="19" xfId="23" applyNumberFormat="1" applyFont="1" applyBorder="1" applyAlignment="1" applyProtection="1">
      <alignment horizontal="center" vertical="center"/>
      <protection locked="0"/>
    </xf>
    <xf numFmtId="0" fontId="4" fillId="0" borderId="19" xfId="23" applyNumberFormat="1" applyFont="1" applyFill="1" applyBorder="1" applyAlignment="1" applyProtection="1">
      <alignment horizontal="center" vertical="center"/>
      <protection locked="0"/>
    </xf>
    <xf numFmtId="0" fontId="4" fillId="0" borderId="21" xfId="23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19" xfId="15" applyFont="1" applyFill="1" applyBorder="1" applyAlignment="1">
      <alignment horizontal="center" vertical="center"/>
      <protection/>
    </xf>
    <xf numFmtId="0" fontId="7" fillId="7" borderId="1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6" fillId="6" borderId="5" xfId="0" applyNumberFormat="1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8" borderId="19" xfId="0" applyFont="1" applyFill="1" applyBorder="1" applyAlignment="1">
      <alignment horizontal="center" vertical="center"/>
    </xf>
    <xf numFmtId="0" fontId="10" fillId="0" borderId="19" xfId="20" applyFont="1" applyBorder="1" applyAlignment="1">
      <alignment horizontal="center" vertical="center"/>
      <protection/>
    </xf>
    <xf numFmtId="0" fontId="10" fillId="0" borderId="19" xfId="21" applyFont="1" applyBorder="1" applyAlignment="1">
      <alignment vertical="center"/>
      <protection/>
    </xf>
    <xf numFmtId="0" fontId="10" fillId="0" borderId="19" xfId="21" applyFont="1" applyBorder="1" applyAlignment="1">
      <alignment horizontal="center" vertical="center"/>
      <protection/>
    </xf>
    <xf numFmtId="0" fontId="10" fillId="0" borderId="19" xfId="23" applyNumberFormat="1" applyFont="1" applyBorder="1" applyAlignment="1" applyProtection="1">
      <alignment horizontal="center" vertical="center"/>
      <protection locked="0"/>
    </xf>
    <xf numFmtId="0" fontId="10" fillId="0" borderId="19" xfId="21" applyFont="1" applyFill="1" applyBorder="1" applyAlignment="1">
      <alignment horizontal="center" vertical="center"/>
      <protection/>
    </xf>
    <xf numFmtId="0" fontId="10" fillId="0" borderId="19" xfId="21" applyFont="1" applyFill="1" applyBorder="1" applyAlignment="1">
      <alignment vertical="center"/>
      <protection/>
    </xf>
    <xf numFmtId="0" fontId="10" fillId="0" borderId="20" xfId="20" applyFont="1" applyBorder="1" applyAlignment="1">
      <alignment horizontal="center" vertical="center"/>
      <protection/>
    </xf>
    <xf numFmtId="0" fontId="10" fillId="0" borderId="20" xfId="21" applyFont="1" applyBorder="1" applyAlignment="1">
      <alignment vertical="center"/>
      <protection/>
    </xf>
    <xf numFmtId="0" fontId="10" fillId="0" borderId="20" xfId="21" applyFont="1" applyBorder="1" applyAlignment="1">
      <alignment horizontal="center" vertical="center"/>
      <protection/>
    </xf>
    <xf numFmtId="0" fontId="10" fillId="0" borderId="16" xfId="0" applyFont="1" applyBorder="1" applyAlignment="1">
      <alignment/>
    </xf>
    <xf numFmtId="0" fontId="10" fillId="0" borderId="9" xfId="0" applyFont="1" applyBorder="1" applyAlignment="1">
      <alignment/>
    </xf>
    <xf numFmtId="0" fontId="10" fillId="4" borderId="16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7" fillId="4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vertical="center" wrapText="1"/>
    </xf>
    <xf numFmtId="0" fontId="22" fillId="10" borderId="6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1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0" fontId="22" fillId="11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1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22" fillId="1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7" borderId="6" xfId="0" applyFont="1" applyFill="1" applyBorder="1" applyAlignment="1">
      <alignment horizontal="center" vertical="center" wrapText="1"/>
    </xf>
  </cellXfs>
  <cellStyles count="11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Normal 2" xfId="20"/>
    <cellStyle name="Normal 4" xfId="21"/>
    <cellStyle name="Normal_Ch.D-pt 87 oct.2010 Sylvie" xfId="22"/>
    <cellStyle name="Normal_SCMEMBRE" xfId="23"/>
    <cellStyle name="Percent" xfId="24"/>
  </cellStyles>
  <dxfs count="6">
    <dxf>
      <fill>
        <patternFill>
          <bgColor rgb="FFFFFFCC"/>
        </patternFill>
      </fill>
      <border/>
    </dxf>
    <dxf>
      <font>
        <b/>
        <i val="0"/>
      </font>
      <fill>
        <patternFill>
          <bgColor rgb="FFFF8080"/>
        </patternFill>
      </fill>
      <border/>
    </dxf>
    <dxf>
      <font>
        <b/>
        <i val="0"/>
      </font>
      <fill>
        <patternFill>
          <bgColor rgb="FF00CC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1"/>
  <sheetViews>
    <sheetView showGridLines="0" tabSelected="1" workbookViewId="0" topLeftCell="A1">
      <pane xSplit="4" ySplit="4" topLeftCell="N8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D2"/>
    </sheetView>
  </sheetViews>
  <sheetFormatPr defaultColWidth="11.00390625" defaultRowHeight="12.75"/>
  <cols>
    <col min="1" max="1" width="8.125" style="34" customWidth="1"/>
    <col min="2" max="2" width="22.375" style="23" customWidth="1"/>
    <col min="3" max="3" width="3.875" style="34" customWidth="1"/>
    <col min="4" max="4" width="5.50390625" style="34" customWidth="1"/>
    <col min="5" max="5" width="7.625" style="23" customWidth="1"/>
    <col min="6" max="6" width="8.25390625" style="23" customWidth="1"/>
    <col min="7" max="8" width="7.25390625" style="23" customWidth="1"/>
    <col min="9" max="9" width="6.00390625" style="23" customWidth="1"/>
    <col min="10" max="10" width="5.875" style="23" customWidth="1"/>
    <col min="11" max="11" width="7.75390625" style="23" customWidth="1"/>
    <col min="12" max="12" width="7.25390625" style="23" customWidth="1"/>
    <col min="13" max="13" width="6.00390625" style="23" customWidth="1"/>
    <col min="14" max="14" width="5.875" style="23" customWidth="1"/>
    <col min="15" max="15" width="7.875" style="23" customWidth="1"/>
    <col min="16" max="16" width="10.50390625" style="23" customWidth="1"/>
    <col min="17" max="17" width="7.75390625" style="23" customWidth="1"/>
    <col min="18" max="18" width="7.50390625" style="23" customWidth="1"/>
    <col min="19" max="19" width="9.25390625" style="23" customWidth="1"/>
    <col min="20" max="20" width="7.125" style="23" customWidth="1"/>
    <col min="21" max="22" width="9.125" style="23" customWidth="1"/>
    <col min="23" max="23" width="7.50390625" style="23" customWidth="1"/>
    <col min="24" max="16384" width="11.00390625" style="23" customWidth="1"/>
  </cols>
  <sheetData>
    <row r="1" spans="1:23" ht="15.75" customHeight="1">
      <c r="A1" s="275" t="s">
        <v>300</v>
      </c>
      <c r="B1" s="275"/>
      <c r="C1" s="275"/>
      <c r="D1" s="275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8"/>
    </row>
    <row r="2" spans="1:4" ht="11.25">
      <c r="A2" s="276"/>
      <c r="B2" s="276"/>
      <c r="C2" s="276"/>
      <c r="D2" s="276"/>
    </row>
    <row r="3" spans="1:23" ht="11.25">
      <c r="A3" s="269" t="s">
        <v>243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1"/>
    </row>
    <row r="4" spans="1:23" ht="21" customHeight="1">
      <c r="A4" s="24" t="s">
        <v>239</v>
      </c>
      <c r="B4" s="24" t="s">
        <v>240</v>
      </c>
      <c r="C4" s="24" t="s">
        <v>241</v>
      </c>
      <c r="D4" s="24" t="s">
        <v>242</v>
      </c>
      <c r="E4" s="196" t="s">
        <v>389</v>
      </c>
      <c r="F4" s="196" t="s">
        <v>388</v>
      </c>
      <c r="G4" s="196" t="s">
        <v>390</v>
      </c>
      <c r="H4" s="196" t="s">
        <v>436</v>
      </c>
      <c r="I4" s="196" t="s">
        <v>364</v>
      </c>
      <c r="J4" s="196" t="s">
        <v>365</v>
      </c>
      <c r="K4" s="196" t="s">
        <v>366</v>
      </c>
      <c r="L4" s="196" t="s">
        <v>391</v>
      </c>
      <c r="M4" s="196" t="s">
        <v>367</v>
      </c>
      <c r="N4" s="196" t="s">
        <v>368</v>
      </c>
      <c r="O4" s="196" t="s">
        <v>369</v>
      </c>
      <c r="P4" s="196" t="s">
        <v>437</v>
      </c>
      <c r="Q4" s="196" t="s">
        <v>392</v>
      </c>
      <c r="R4" s="196" t="s">
        <v>370</v>
      </c>
      <c r="S4" s="196" t="s">
        <v>371</v>
      </c>
      <c r="T4" s="196" t="s">
        <v>372</v>
      </c>
      <c r="U4" s="196" t="s">
        <v>373</v>
      </c>
      <c r="V4" s="324" t="s">
        <v>374</v>
      </c>
      <c r="W4" s="197" t="s">
        <v>245</v>
      </c>
    </row>
    <row r="5" spans="1:23" ht="11.25">
      <c r="A5" s="25">
        <v>1001492</v>
      </c>
      <c r="B5" s="26" t="s">
        <v>339</v>
      </c>
      <c r="C5" s="202">
        <v>7</v>
      </c>
      <c r="D5" s="25" t="s">
        <v>99</v>
      </c>
      <c r="E5" s="37">
        <f>IF(ISNA(VLOOKUP($A5,chpt87,5,FALSE)),0,(VLOOKUP($A5,chpt87,5,FALSE)))</f>
        <v>0</v>
      </c>
      <c r="F5" s="37">
        <f>IF(ISNA(VLOOKUP($A5,Loups,5,FALSE)),0,(VLOOKUP($A5,Loups,5,FALSE)))</f>
        <v>0</v>
      </c>
      <c r="G5" s="37">
        <f>IF(ISNA(VLOOKUP($A5,chpt19,5,FALSE)),0,(VLOOKUP($A5,chpt19,5,FALSE)))</f>
        <v>0</v>
      </c>
      <c r="H5" s="37">
        <f>IF(ISNA(VLOOKUP($A5,Poilus,5,FALSE)),0,(VLOOKUP($A5,Poilus,5,FALSE)))</f>
        <v>0</v>
      </c>
      <c r="I5" s="37">
        <f>IF(ISNA(VLOOKUP($A5,phase1,5,FALSE)),0,(VLOOKUP($A5,phase1,5,FALSE)))</f>
        <v>707</v>
      </c>
      <c r="J5" s="37">
        <f>IF(ISNA(VLOOKUP($A5,smblitz,5,FALSE)),0,(VLOOKUP($A5,smblitz,5,FALSE)))</f>
        <v>393</v>
      </c>
      <c r="K5" s="27">
        <f>IF(ISNA(VLOOKUP($A5,smond,5,FALSE)),0,(VLOOKUP($A5,smond,5,FALSE)))</f>
        <v>262</v>
      </c>
      <c r="L5" s="37">
        <f>IF(ISNA(VLOOKUP($A5,chpt24,5,FALSE)),0,(VLOOKUP($A5,chpt24,5,FALSE)))</f>
        <v>78</v>
      </c>
      <c r="M5" s="37">
        <f>IF(ISNA(VLOOKUP($A5,phase2,5,FALSE)),0,(VLOOKUP($A5,phase2,5,FALSE)))</f>
        <v>963</v>
      </c>
      <c r="N5" s="37">
        <f>IF(ISNA(VLOOKUP($A5,phase3,5,FALSE)),0,(VLOOKUP($A5,phase3,5,FALSE)))</f>
        <v>446</v>
      </c>
      <c r="O5" s="37">
        <f>IF(ISNA(VLOOKUP($A5,chreg,5,FALSE)),0,(VLOOKUP($A5,chreg,5,FALSE)))</f>
        <v>106</v>
      </c>
      <c r="P5" s="37">
        <f>IF(ISNA(VLOOKUP($A5,eymoutiers,5,FALSE)),0,(VLOOKUP($A5,eymoutiers,5,FALSE)))</f>
        <v>0</v>
      </c>
      <c r="Q5" s="37">
        <f>IF(ISNA(VLOOKUP($A5,neuvic,5,FALSE)),0,(VLOOKUP($A5,neuvic,5,FALSE)))</f>
        <v>84</v>
      </c>
      <c r="R5" s="37">
        <f>IF(ISNA(VLOOKUP($A5,chalus,5,FALSE)),0,(VLOOKUP($A5,chalus,5,FALSE)))</f>
        <v>118</v>
      </c>
      <c r="S5" s="37">
        <f>IF(ISNA(VLOOKUP($A5,smrap,5,FALSE)),0,(VLOOKUP($A5,smrap,5,FALSE)))</f>
        <v>757</v>
      </c>
      <c r="T5" s="37">
        <f>IF(ISNA(VLOOKUP($A5,sorges,5,FALSE)),0,(VLOOKUP($A5,sorges,5,FALSE)))</f>
        <v>72</v>
      </c>
      <c r="U5" s="37">
        <f>IF(ISNA(VLOOKUP($A5,mussidan2,5,FALSE)),0,(VLOOKUP($A5,mussidan2,5,FALSE)))</f>
        <v>134</v>
      </c>
      <c r="V5" s="45">
        <f>IF(ISNA(VLOOKUP($A5,mussidan3,5,FALSE)),0,(VLOOKUP($A5,mussidan3,5,FALSE)))</f>
        <v>354</v>
      </c>
      <c r="W5" s="198">
        <f>SUM(E5:V5)</f>
        <v>4474</v>
      </c>
    </row>
    <row r="6" spans="1:23" ht="11.25">
      <c r="A6" s="27">
        <v>1332109</v>
      </c>
      <c r="B6" s="28" t="s">
        <v>260</v>
      </c>
      <c r="C6" s="202">
        <v>5</v>
      </c>
      <c r="D6" s="27" t="s">
        <v>211</v>
      </c>
      <c r="E6" s="37">
        <f>IF(ISNA(VLOOKUP($A6,chpt87,5,FALSE)),0,(VLOOKUP($A6,chpt87,5,FALSE)))</f>
        <v>34</v>
      </c>
      <c r="F6" s="37">
        <f>IF(ISNA(VLOOKUP($A6,Loups,5,FALSE)),0,(VLOOKUP($A6,Loups,5,FALSE)))</f>
        <v>62</v>
      </c>
      <c r="G6" s="37">
        <f>IF(ISNA(VLOOKUP($A6,chpt19,5,FALSE)),0,(VLOOKUP($A6,chpt19,5,FALSE)))</f>
        <v>0</v>
      </c>
      <c r="H6" s="37">
        <f>IF(ISNA(VLOOKUP($A6,Poilus,5,FALSE)),0,(VLOOKUP($A6,Poilus,5,FALSE)))</f>
        <v>0</v>
      </c>
      <c r="I6" s="37">
        <f>IF(ISNA(VLOOKUP($A6,phase1,5,FALSE)),0,(VLOOKUP($A6,phase1,5,FALSE)))</f>
        <v>803</v>
      </c>
      <c r="J6" s="37">
        <f>IF(ISNA(VLOOKUP($A6,smblitz,5,FALSE)),0,(VLOOKUP($A6,smblitz,5,FALSE)))</f>
        <v>497</v>
      </c>
      <c r="K6" s="27">
        <f>IF(ISNA(VLOOKUP($A6,smond,5,FALSE)),0,(VLOOKUP($A6,smond,5,FALSE)))</f>
        <v>427</v>
      </c>
      <c r="L6" s="37">
        <f>IF(ISNA(VLOOKUP($A6,chpt24,5,FALSE)),0,(VLOOKUP($A6,chpt24,5,FALSE)))</f>
        <v>0</v>
      </c>
      <c r="M6" s="37">
        <f>IF(ISNA(VLOOKUP($A6,phase2,5,FALSE)),0,(VLOOKUP($A6,phase2,5,FALSE)))</f>
        <v>601</v>
      </c>
      <c r="N6" s="37">
        <f>IF(ISNA(VLOOKUP($A6,phase3,5,FALSE)),0,(VLOOKUP($A6,phase3,5,FALSE)))</f>
        <v>0</v>
      </c>
      <c r="O6" s="37">
        <f>IF(ISNA(VLOOKUP($A6,chreg,5,FALSE)),0,(VLOOKUP($A6,chreg,5,FALSE)))</f>
        <v>122</v>
      </c>
      <c r="P6" s="37">
        <f>IF(ISNA(VLOOKUP($A6,eymoutiers,5,FALSE)),0,(VLOOKUP($A6,eymoutiers,5,FALSE)))</f>
        <v>0</v>
      </c>
      <c r="Q6" s="37">
        <f>IF(ISNA(VLOOKUP($A6,neuvic,5,FALSE)),0,(VLOOKUP($A6,neuvic,5,FALSE)))</f>
        <v>0</v>
      </c>
      <c r="R6" s="37">
        <f>IF(ISNA(VLOOKUP($A6,chalus,5,FALSE)),0,(VLOOKUP($A6,chalus,5,FALSE)))</f>
        <v>122</v>
      </c>
      <c r="S6" s="37">
        <f>IF(ISNA(VLOOKUP($A6,smrap,5,FALSE)),0,(VLOOKUP($A6,smrap,5,FALSE)))</f>
        <v>803</v>
      </c>
      <c r="T6" s="37">
        <f>IF(ISNA(VLOOKUP($A6,sorges,5,FALSE)),0,(VLOOKUP($A6,sorges,5,FALSE)))</f>
        <v>0</v>
      </c>
      <c r="U6" s="37">
        <f>IF(ISNA(VLOOKUP($A6,mussidan2,5,FALSE)),0,(VLOOKUP($A6,mussidan2,5,FALSE)))</f>
        <v>0</v>
      </c>
      <c r="V6" s="45">
        <f>IF(ISNA(VLOOKUP($A6,mussidan3,5,FALSE)),0,(VLOOKUP($A6,mussidan3,5,FALSE)))</f>
        <v>450</v>
      </c>
      <c r="W6" s="199">
        <f>SUM(E6:V6)</f>
        <v>3921</v>
      </c>
    </row>
    <row r="7" spans="1:23" ht="11.25">
      <c r="A7" s="27">
        <v>1059624</v>
      </c>
      <c r="B7" s="28" t="s">
        <v>147</v>
      </c>
      <c r="C7" s="202">
        <v>5</v>
      </c>
      <c r="D7" s="27" t="s">
        <v>144</v>
      </c>
      <c r="E7" s="37">
        <f>IF(ISNA(VLOOKUP($A7,chpt87,5,FALSE)),0,(VLOOKUP($A7,chpt87,5,FALSE)))</f>
        <v>98</v>
      </c>
      <c r="F7" s="37">
        <f>IF(ISNA(VLOOKUP($A7,Loups,5,FALSE)),0,(VLOOKUP($A7,Loups,5,FALSE)))</f>
        <v>0</v>
      </c>
      <c r="G7" s="37">
        <f>IF(ISNA(VLOOKUP($A7,chpt19,5,FALSE)),0,(VLOOKUP($A7,chpt19,5,FALSE)))</f>
        <v>96</v>
      </c>
      <c r="H7" s="37">
        <f>IF(ISNA(VLOOKUP($A7,Poilus,5,FALSE)),0,(VLOOKUP($A7,Poilus,5,FALSE)))</f>
        <v>110</v>
      </c>
      <c r="I7" s="37">
        <f>IF(ISNA(VLOOKUP($A7,phase1,5,FALSE)),0,(VLOOKUP($A7,phase1,5,FALSE)))</f>
        <v>611</v>
      </c>
      <c r="J7" s="37">
        <f>IF(ISNA(VLOOKUP($A7,smblitz,5,FALSE)),0,(VLOOKUP($A7,smblitz,5,FALSE)))</f>
        <v>211</v>
      </c>
      <c r="K7" s="27">
        <f>IF(ISNA(VLOOKUP($A7,smond,5,FALSE)),0,(VLOOKUP($A7,smond,5,FALSE)))</f>
        <v>510</v>
      </c>
      <c r="L7" s="37">
        <f>IF(ISNA(VLOOKUP($A7,chpt24,5,FALSE)),0,(VLOOKUP($A7,chpt24,5,FALSE)))</f>
        <v>46</v>
      </c>
      <c r="M7" s="37">
        <f>IF(ISNA(VLOOKUP($A7,phase2,5,FALSE)),0,(VLOOKUP($A7,phase2,5,FALSE)))</f>
        <v>470</v>
      </c>
      <c r="N7" s="37">
        <f>IF(ISNA(VLOOKUP($A7,phase3,5,FALSE)),0,(VLOOKUP($A7,phase3,5,FALSE)))</f>
        <v>0</v>
      </c>
      <c r="O7" s="37">
        <f>IF(ISNA(VLOOKUP($A7,chreg,5,FALSE)),0,(VLOOKUP($A7,chreg,5,FALSE)))</f>
        <v>112</v>
      </c>
      <c r="P7" s="37">
        <f>IF(ISNA(VLOOKUP($A7,eymoutiers,5,FALSE)),0,(VLOOKUP($A7,eymoutiers,5,FALSE)))</f>
        <v>0</v>
      </c>
      <c r="Q7" s="37">
        <f>IF(ISNA(VLOOKUP($A7,neuvic,5,FALSE)),0,(VLOOKUP($A7,neuvic,5,FALSE)))</f>
        <v>86</v>
      </c>
      <c r="R7" s="37">
        <f>IF(ISNA(VLOOKUP($A7,chalus,5,FALSE)),0,(VLOOKUP($A7,chalus,5,FALSE)))</f>
        <v>76</v>
      </c>
      <c r="S7" s="37">
        <f>IF(ISNA(VLOOKUP($A7,smrap,5,FALSE)),0,(VLOOKUP($A7,smrap,5,FALSE)))</f>
        <v>494</v>
      </c>
      <c r="T7" s="37">
        <f>IF(ISNA(VLOOKUP($A7,sorges,5,FALSE)),0,(VLOOKUP($A7,sorges,5,FALSE)))</f>
        <v>52</v>
      </c>
      <c r="U7" s="37">
        <f>IF(ISNA(VLOOKUP($A7,mussidan2,5,FALSE)),0,(VLOOKUP($A7,mussidan2,5,FALSE)))</f>
        <v>0</v>
      </c>
      <c r="V7" s="45">
        <f>IF(ISNA(VLOOKUP($A7,mussidan3,5,FALSE)),0,(VLOOKUP($A7,mussidan3,5,FALSE)))</f>
        <v>568</v>
      </c>
      <c r="W7" s="199">
        <f>SUM(E7:V7)</f>
        <v>3540</v>
      </c>
    </row>
    <row r="8" spans="1:23" ht="11.25">
      <c r="A8" s="27">
        <v>2273168</v>
      </c>
      <c r="B8" s="28" t="s">
        <v>145</v>
      </c>
      <c r="C8" s="202">
        <v>5</v>
      </c>
      <c r="D8" s="27" t="s">
        <v>144</v>
      </c>
      <c r="E8" s="37">
        <f>IF(ISNA(VLOOKUP($A8,chpt87,5,FALSE)),0,(VLOOKUP($A8,chpt87,5,FALSE)))</f>
        <v>72</v>
      </c>
      <c r="F8" s="37">
        <f>IF(ISNA(VLOOKUP($A8,Loups,5,FALSE)),0,(VLOOKUP($A8,Loups,5,FALSE)))</f>
        <v>0</v>
      </c>
      <c r="G8" s="37">
        <f>IF(ISNA(VLOOKUP($A8,chpt19,5,FALSE)),0,(VLOOKUP($A8,chpt19,5,FALSE)))</f>
        <v>2</v>
      </c>
      <c r="H8" s="37">
        <f>IF(ISNA(VLOOKUP($A8,Poilus,5,FALSE)),0,(VLOOKUP($A8,Poilus,5,FALSE)))</f>
        <v>0</v>
      </c>
      <c r="I8" s="37">
        <f>IF(ISNA(VLOOKUP($A8,phase1,5,FALSE)),0,(VLOOKUP($A8,phase1,5,FALSE)))</f>
        <v>536</v>
      </c>
      <c r="J8" s="37">
        <f>IF(ISNA(VLOOKUP($A8,smblitz,5,FALSE)),0,(VLOOKUP($A8,smblitz,5,FALSE)))</f>
        <v>274</v>
      </c>
      <c r="K8" s="27">
        <f>IF(ISNA(VLOOKUP($A8,smond,5,FALSE)),0,(VLOOKUP($A8,smond,5,FALSE)))</f>
        <v>267</v>
      </c>
      <c r="L8" s="37">
        <f>IF(ISNA(VLOOKUP($A8,chpt24,5,FALSE)),0,(VLOOKUP($A8,chpt24,5,FALSE)))</f>
        <v>84</v>
      </c>
      <c r="M8" s="37">
        <f>IF(ISNA(VLOOKUP($A8,phase2,5,FALSE)),0,(VLOOKUP($A8,phase2,5,FALSE)))</f>
        <v>822</v>
      </c>
      <c r="N8" s="37">
        <f>IF(ISNA(VLOOKUP($A8,phase3,5,FALSE)),0,(VLOOKUP($A8,phase3,5,FALSE)))</f>
        <v>39</v>
      </c>
      <c r="O8" s="37">
        <f>IF(ISNA(VLOOKUP($A8,chreg,5,FALSE)),0,(VLOOKUP($A8,chreg,5,FALSE)))</f>
        <v>108</v>
      </c>
      <c r="P8" s="37">
        <f>IF(ISNA(VLOOKUP($A8,eymoutiers,5,FALSE)),0,(VLOOKUP($A8,eymoutiers,5,FALSE)))</f>
        <v>52</v>
      </c>
      <c r="Q8" s="37">
        <f>IF(ISNA(VLOOKUP($A8,neuvic,5,FALSE)),0,(VLOOKUP($A8,neuvic,5,FALSE)))</f>
        <v>82</v>
      </c>
      <c r="R8" s="37">
        <f>IF(ISNA(VLOOKUP($A8,chalus,5,FALSE)),0,(VLOOKUP($A8,chalus,5,FALSE)))</f>
        <v>0</v>
      </c>
      <c r="S8" s="37">
        <f>IF(ISNA(VLOOKUP($A8,smrap,5,FALSE)),0,(VLOOKUP($A8,smrap,5,FALSE)))</f>
        <v>456</v>
      </c>
      <c r="T8" s="37">
        <f>IF(ISNA(VLOOKUP($A8,sorges,5,FALSE)),0,(VLOOKUP($A8,sorges,5,FALSE)))</f>
        <v>0</v>
      </c>
      <c r="U8" s="37">
        <f>IF(ISNA(VLOOKUP($A8,mussidan2,5,FALSE)),0,(VLOOKUP($A8,mussidan2,5,FALSE)))</f>
        <v>0</v>
      </c>
      <c r="V8" s="45">
        <f>IF(ISNA(VLOOKUP($A8,mussidan3,5,FALSE)),0,(VLOOKUP($A8,mussidan3,5,FALSE)))</f>
        <v>350</v>
      </c>
      <c r="W8" s="199">
        <f>SUM(E8:V8)</f>
        <v>3144</v>
      </c>
    </row>
    <row r="9" spans="1:23" ht="11.25">
      <c r="A9" s="27">
        <v>1112133</v>
      </c>
      <c r="B9" s="28" t="s">
        <v>182</v>
      </c>
      <c r="C9" s="202">
        <v>5</v>
      </c>
      <c r="D9" s="27" t="s">
        <v>181</v>
      </c>
      <c r="E9" s="37">
        <f>IF(ISNA(VLOOKUP($A9,chpt87,5,FALSE)),0,(VLOOKUP($A9,chpt87,5,FALSE)))</f>
        <v>0</v>
      </c>
      <c r="F9" s="37">
        <f>IF(ISNA(VLOOKUP($A9,Loups,5,FALSE)),0,(VLOOKUP($A9,Loups,5,FALSE)))</f>
        <v>0</v>
      </c>
      <c r="G9" s="37">
        <f>IF(ISNA(VLOOKUP($A9,chpt19,5,FALSE)),0,(VLOOKUP($A9,chpt19,5,FALSE)))</f>
        <v>0</v>
      </c>
      <c r="H9" s="37">
        <f>IF(ISNA(VLOOKUP($A9,Poilus,5,FALSE)),0,(VLOOKUP($A9,Poilus,5,FALSE)))</f>
        <v>0</v>
      </c>
      <c r="I9" s="37">
        <f>IF(ISNA(VLOOKUP($A9,phase1,5,FALSE)),0,(VLOOKUP($A9,phase1,5,FALSE)))</f>
        <v>723</v>
      </c>
      <c r="J9" s="37">
        <f>IF(ISNA(VLOOKUP($A9,smblitz,5,FALSE)),0,(VLOOKUP($A9,smblitz,5,FALSE)))</f>
        <v>261</v>
      </c>
      <c r="K9" s="27">
        <f>IF(ISNA(VLOOKUP($A9,smond,5,FALSE)),0,(VLOOKUP($A9,smond,5,FALSE)))</f>
        <v>335</v>
      </c>
      <c r="L9" s="37">
        <f>IF(ISNA(VLOOKUP($A9,chpt24,5,FALSE)),0,(VLOOKUP($A9,chpt24,5,FALSE)))</f>
        <v>60</v>
      </c>
      <c r="M9" s="37">
        <f>IF(ISNA(VLOOKUP($A9,phase2,5,FALSE)),0,(VLOOKUP($A9,phase2,5,FALSE)))</f>
        <v>925</v>
      </c>
      <c r="N9" s="37">
        <f>IF(ISNA(VLOOKUP($A9,phase3,5,FALSE)),0,(VLOOKUP($A9,phase3,5,FALSE)))</f>
        <v>364</v>
      </c>
      <c r="O9" s="37">
        <f>IF(ISNA(VLOOKUP($A9,chreg,5,FALSE)),0,(VLOOKUP($A9,chreg,5,FALSE)))</f>
        <v>0</v>
      </c>
      <c r="P9" s="37">
        <f>IF(ISNA(VLOOKUP($A9,eymoutiers,5,FALSE)),0,(VLOOKUP($A9,eymoutiers,5,FALSE)))</f>
        <v>0</v>
      </c>
      <c r="Q9" s="37">
        <f>IF(ISNA(VLOOKUP($A9,neuvic,5,FALSE)),0,(VLOOKUP($A9,neuvic,5,FALSE)))</f>
        <v>0</v>
      </c>
      <c r="R9" s="37">
        <f>IF(ISNA(VLOOKUP($A9,chalus,5,FALSE)),0,(VLOOKUP($A9,chalus,5,FALSE)))</f>
        <v>0</v>
      </c>
      <c r="S9" s="37">
        <f>IF(ISNA(VLOOKUP($A9,smrap,5,FALSE)),0,(VLOOKUP($A9,smrap,5,FALSE)))</f>
        <v>0</v>
      </c>
      <c r="T9" s="37">
        <f>IF(ISNA(VLOOKUP($A9,sorges,5,FALSE)),0,(VLOOKUP($A9,sorges,5,FALSE)))</f>
        <v>0</v>
      </c>
      <c r="U9" s="37">
        <f>IF(ISNA(VLOOKUP($A9,mussidan2,5,FALSE)),0,(VLOOKUP($A9,mussidan2,5,FALSE)))</f>
        <v>94</v>
      </c>
      <c r="V9" s="45">
        <f>IF(ISNA(VLOOKUP($A9,mussidan3,5,FALSE)),0,(VLOOKUP($A9,mussidan3,5,FALSE)))</f>
        <v>380</v>
      </c>
      <c r="W9" s="199">
        <f>SUM(E9:V9)</f>
        <v>3142</v>
      </c>
    </row>
    <row r="10" spans="1:23" ht="11.25">
      <c r="A10" s="27">
        <v>1165108</v>
      </c>
      <c r="B10" s="28" t="s">
        <v>214</v>
      </c>
      <c r="C10" s="202">
        <v>5</v>
      </c>
      <c r="D10" s="27" t="s">
        <v>211</v>
      </c>
      <c r="E10" s="37">
        <f>IF(ISNA(VLOOKUP($A10,chpt87,5,FALSE)),0,(VLOOKUP($A10,chpt87,5,FALSE)))</f>
        <v>50</v>
      </c>
      <c r="F10" s="37">
        <f>IF(ISNA(VLOOKUP($A10,Loups,5,FALSE)),0,(VLOOKUP($A10,Loups,5,FALSE)))</f>
        <v>58</v>
      </c>
      <c r="G10" s="37">
        <f>IF(ISNA(VLOOKUP($A10,chpt19,5,FALSE)),0,(VLOOKUP($A10,chpt19,5,FALSE)))</f>
        <v>106</v>
      </c>
      <c r="H10" s="37">
        <f>IF(ISNA(VLOOKUP($A10,Poilus,5,FALSE)),0,(VLOOKUP($A10,Poilus,5,FALSE)))</f>
        <v>112</v>
      </c>
      <c r="I10" s="37">
        <f>IF(ISNA(VLOOKUP($A10,phase1,5,FALSE)),0,(VLOOKUP($A10,phase1,5,FALSE)))</f>
        <v>708</v>
      </c>
      <c r="J10" s="37">
        <f>IF(ISNA(VLOOKUP($A10,smblitz,5,FALSE)),0,(VLOOKUP($A10,smblitz,5,FALSE)))</f>
        <v>0</v>
      </c>
      <c r="K10" s="27">
        <f>IF(ISNA(VLOOKUP($A10,smond,5,FALSE)),0,(VLOOKUP($A10,smond,5,FALSE)))</f>
        <v>404</v>
      </c>
      <c r="L10" s="37">
        <f>IF(ISNA(VLOOKUP($A10,chpt24,5,FALSE)),0,(VLOOKUP($A10,chpt24,5,FALSE)))</f>
        <v>88</v>
      </c>
      <c r="M10" s="37">
        <f>IF(ISNA(VLOOKUP($A10,phase2,5,FALSE)),0,(VLOOKUP($A10,phase2,5,FALSE)))</f>
        <v>639</v>
      </c>
      <c r="N10" s="37">
        <f>IF(ISNA(VLOOKUP($A10,phase3,5,FALSE)),0,(VLOOKUP($A10,phase3,5,FALSE)))</f>
        <v>0</v>
      </c>
      <c r="O10" s="37">
        <f>IF(ISNA(VLOOKUP($A10,chreg,5,FALSE)),0,(VLOOKUP($A10,chreg,5,FALSE)))</f>
        <v>60</v>
      </c>
      <c r="P10" s="37">
        <f>IF(ISNA(VLOOKUP($A10,eymoutiers,5,FALSE)),0,(VLOOKUP($A10,eymoutiers,5,FALSE)))</f>
        <v>60</v>
      </c>
      <c r="Q10" s="37">
        <f>IF(ISNA(VLOOKUP($A10,neuvic,5,FALSE)),0,(VLOOKUP($A10,neuvic,5,FALSE)))</f>
        <v>0</v>
      </c>
      <c r="R10" s="37">
        <f>IF(ISNA(VLOOKUP($A10,chalus,5,FALSE)),0,(VLOOKUP($A10,chalus,5,FALSE)))</f>
        <v>114</v>
      </c>
      <c r="S10" s="37">
        <f>IF(ISNA(VLOOKUP($A10,smrap,5,FALSE)),0,(VLOOKUP($A10,smrap,5,FALSE)))</f>
        <v>714</v>
      </c>
      <c r="T10" s="37">
        <f>IF(ISNA(VLOOKUP($A10,sorges,5,FALSE)),0,(VLOOKUP($A10,sorges,5,FALSE)))</f>
        <v>0</v>
      </c>
      <c r="U10" s="37">
        <f>IF(ISNA(VLOOKUP($A10,mussidan2,5,FALSE)),0,(VLOOKUP($A10,mussidan2,5,FALSE)))</f>
        <v>0</v>
      </c>
      <c r="V10" s="45">
        <f>IF(ISNA(VLOOKUP($A10,mussidan3,5,FALSE)),0,(VLOOKUP($A10,mussidan3,5,FALSE)))</f>
        <v>0</v>
      </c>
      <c r="W10" s="199">
        <f>SUM(E10:V10)</f>
        <v>3113</v>
      </c>
    </row>
    <row r="11" spans="1:23" ht="11.25">
      <c r="A11" s="27">
        <v>1011559</v>
      </c>
      <c r="B11" s="28" t="s">
        <v>100</v>
      </c>
      <c r="C11" s="202">
        <v>5</v>
      </c>
      <c r="D11" s="27" t="s">
        <v>99</v>
      </c>
      <c r="E11" s="37">
        <f>IF(ISNA(VLOOKUP($A11,chpt87,5,FALSE)),0,(VLOOKUP($A11,chpt87,5,FALSE)))</f>
        <v>0</v>
      </c>
      <c r="F11" s="37">
        <f>IF(ISNA(VLOOKUP($A11,Loups,5,FALSE)),0,(VLOOKUP($A11,Loups,5,FALSE)))</f>
        <v>0</v>
      </c>
      <c r="G11" s="37">
        <f>IF(ISNA(VLOOKUP($A11,chpt19,5,FALSE)),0,(VLOOKUP($A11,chpt19,5,FALSE)))</f>
        <v>44</v>
      </c>
      <c r="H11" s="37">
        <f>IF(ISNA(VLOOKUP($A11,Poilus,5,FALSE)),0,(VLOOKUP($A11,Poilus,5,FALSE)))</f>
        <v>0</v>
      </c>
      <c r="I11" s="37">
        <f>IF(ISNA(VLOOKUP($A11,phase1,5,FALSE)),0,(VLOOKUP($A11,phase1,5,FALSE)))</f>
        <v>780</v>
      </c>
      <c r="J11" s="37">
        <f>IF(ISNA(VLOOKUP($A11,smblitz,5,FALSE)),0,(VLOOKUP($A11,smblitz,5,FALSE)))</f>
        <v>298</v>
      </c>
      <c r="K11" s="27">
        <f>IF(ISNA(VLOOKUP($A11,smond,5,FALSE)),0,(VLOOKUP($A11,smond,5,FALSE)))</f>
        <v>212</v>
      </c>
      <c r="L11" s="37">
        <f>IF(ISNA(VLOOKUP($A11,chpt24,5,FALSE)),0,(VLOOKUP($A11,chpt24,5,FALSE)))</f>
        <v>44</v>
      </c>
      <c r="M11" s="37">
        <f>IF(ISNA(VLOOKUP($A11,phase2,5,FALSE)),0,(VLOOKUP($A11,phase2,5,FALSE)))</f>
        <v>733</v>
      </c>
      <c r="N11" s="37">
        <f>IF(ISNA(VLOOKUP($A11,phase3,5,FALSE)),0,(VLOOKUP($A11,phase3,5,FALSE)))</f>
        <v>0</v>
      </c>
      <c r="O11" s="37">
        <f>IF(ISNA(VLOOKUP($A11,chreg,5,FALSE)),0,(VLOOKUP($A11,chreg,5,FALSE)))</f>
        <v>92</v>
      </c>
      <c r="P11" s="37">
        <f>IF(ISNA(VLOOKUP($A11,eymoutiers,5,FALSE)),0,(VLOOKUP($A11,eymoutiers,5,FALSE)))</f>
        <v>0</v>
      </c>
      <c r="Q11" s="37">
        <f>IF(ISNA(VLOOKUP($A11,neuvic,5,FALSE)),0,(VLOOKUP($A11,neuvic,5,FALSE)))</f>
        <v>0</v>
      </c>
      <c r="R11" s="37">
        <f>IF(ISNA(VLOOKUP($A11,chalus,5,FALSE)),0,(VLOOKUP($A11,chalus,5,FALSE)))</f>
        <v>0</v>
      </c>
      <c r="S11" s="37">
        <f>IF(ISNA(VLOOKUP($A11,smrap,5,FALSE)),0,(VLOOKUP($A11,smrap,5,FALSE)))</f>
        <v>584</v>
      </c>
      <c r="T11" s="37">
        <f>IF(ISNA(VLOOKUP($A11,sorges,5,FALSE)),0,(VLOOKUP($A11,sorges,5,FALSE)))</f>
        <v>0</v>
      </c>
      <c r="U11" s="37">
        <f>IF(ISNA(VLOOKUP($A11,mussidan2,5,FALSE)),0,(VLOOKUP($A11,mussidan2,5,FALSE)))</f>
        <v>0</v>
      </c>
      <c r="V11" s="45">
        <f>IF(ISNA(VLOOKUP($A11,mussidan3,5,FALSE)),0,(VLOOKUP($A11,mussidan3,5,FALSE)))</f>
        <v>270</v>
      </c>
      <c r="W11" s="199">
        <f>SUM(E11:V11)</f>
        <v>3057</v>
      </c>
    </row>
    <row r="12" spans="1:23" ht="11.25">
      <c r="A12" s="27">
        <v>2600526</v>
      </c>
      <c r="B12" s="28" t="s">
        <v>213</v>
      </c>
      <c r="C12" s="202">
        <v>5</v>
      </c>
      <c r="D12" s="27" t="s">
        <v>211</v>
      </c>
      <c r="E12" s="37">
        <f>IF(ISNA(VLOOKUP($A12,chpt87,5,FALSE)),0,(VLOOKUP($A12,chpt87,5,FALSE)))</f>
        <v>58</v>
      </c>
      <c r="F12" s="37">
        <f>IF(ISNA(VLOOKUP($A12,Loups,5,FALSE)),0,(VLOOKUP($A12,Loups,5,FALSE)))</f>
        <v>64</v>
      </c>
      <c r="G12" s="37">
        <f>IF(ISNA(VLOOKUP($A12,chpt19,5,FALSE)),0,(VLOOKUP($A12,chpt19,5,FALSE)))</f>
        <v>30</v>
      </c>
      <c r="H12" s="37">
        <f>IF(ISNA(VLOOKUP($A12,Poilus,5,FALSE)),0,(VLOOKUP($A12,Poilus,5,FALSE)))</f>
        <v>88</v>
      </c>
      <c r="I12" s="37">
        <f>IF(ISNA(VLOOKUP($A12,phase1,5,FALSE)),0,(VLOOKUP($A12,phase1,5,FALSE)))</f>
        <v>670</v>
      </c>
      <c r="J12" s="37">
        <f>IF(ISNA(VLOOKUP($A12,smblitz,5,FALSE)),0,(VLOOKUP($A12,smblitz,5,FALSE)))</f>
        <v>0</v>
      </c>
      <c r="K12" s="27">
        <f>IF(ISNA(VLOOKUP($A12,smond,5,FALSE)),0,(VLOOKUP($A12,smond,5,FALSE)))</f>
        <v>299</v>
      </c>
      <c r="L12" s="37">
        <f>IF(ISNA(VLOOKUP($A12,chpt24,5,FALSE)),0,(VLOOKUP($A12,chpt24,5,FALSE)))</f>
        <v>0</v>
      </c>
      <c r="M12" s="37">
        <f>IF(ISNA(VLOOKUP($A12,phase2,5,FALSE)),0,(VLOOKUP($A12,phase2,5,FALSE)))</f>
        <v>1006</v>
      </c>
      <c r="N12" s="37">
        <f>IF(ISNA(VLOOKUP($A12,phase3,5,FALSE)),0,(VLOOKUP($A12,phase3,5,FALSE)))</f>
        <v>677</v>
      </c>
      <c r="O12" s="37">
        <f>IF(ISNA(VLOOKUP($A12,chreg,5,FALSE)),0,(VLOOKUP($A12,chreg,5,FALSE)))</f>
        <v>74</v>
      </c>
      <c r="P12" s="37">
        <f>IF(ISNA(VLOOKUP($A12,eymoutiers,5,FALSE)),0,(VLOOKUP($A12,eymoutiers,5,FALSE)))</f>
        <v>0</v>
      </c>
      <c r="Q12" s="37">
        <f>IF(ISNA(VLOOKUP($A12,neuvic,5,FALSE)),0,(VLOOKUP($A12,neuvic,5,FALSE)))</f>
        <v>0</v>
      </c>
      <c r="R12" s="37">
        <f>IF(ISNA(VLOOKUP($A12,chalus,5,FALSE)),0,(VLOOKUP($A12,chalus,5,FALSE)))</f>
        <v>0</v>
      </c>
      <c r="S12" s="37">
        <f>IF(ISNA(VLOOKUP($A12,smrap,5,FALSE)),0,(VLOOKUP($A12,smrap,5,FALSE)))</f>
        <v>0</v>
      </c>
      <c r="T12" s="37">
        <f>IF(ISNA(VLOOKUP($A12,sorges,5,FALSE)),0,(VLOOKUP($A12,sorges,5,FALSE)))</f>
        <v>0</v>
      </c>
      <c r="U12" s="37">
        <f>IF(ISNA(VLOOKUP($A12,mussidan2,5,FALSE)),0,(VLOOKUP($A12,mussidan2,5,FALSE)))</f>
        <v>0</v>
      </c>
      <c r="V12" s="45">
        <f>IF(ISNA(VLOOKUP($A12,mussidan3,5,FALSE)),0,(VLOOKUP($A12,mussidan3,5,FALSE)))</f>
        <v>0</v>
      </c>
      <c r="W12" s="199">
        <f>SUM(E12:V12)</f>
        <v>2966</v>
      </c>
    </row>
    <row r="13" spans="1:23" ht="11.25">
      <c r="A13" s="27">
        <v>1109823</v>
      </c>
      <c r="B13" s="28" t="s">
        <v>21</v>
      </c>
      <c r="C13" s="202">
        <v>5</v>
      </c>
      <c r="D13" s="27" t="s">
        <v>26</v>
      </c>
      <c r="E13" s="37">
        <f>IF(ISNA(VLOOKUP($A13,chpt87,5,FALSE)),0,(VLOOKUP($A13,chpt87,5,FALSE)))</f>
        <v>70</v>
      </c>
      <c r="F13" s="37">
        <f>IF(ISNA(VLOOKUP($A13,Loups,5,FALSE)),0,(VLOOKUP($A13,Loups,5,FALSE)))</f>
        <v>0</v>
      </c>
      <c r="G13" s="37">
        <f>IF(ISNA(VLOOKUP($A13,chpt19,5,FALSE)),0,(VLOOKUP($A13,chpt19,5,FALSE)))</f>
        <v>60</v>
      </c>
      <c r="H13" s="37">
        <f>IF(ISNA(VLOOKUP($A13,Poilus,5,FALSE)),0,(VLOOKUP($A13,Poilus,5,FALSE)))</f>
        <v>78</v>
      </c>
      <c r="I13" s="37">
        <f>IF(ISNA(VLOOKUP($A13,phase1,5,FALSE)),0,(VLOOKUP($A13,phase1,5,FALSE)))</f>
        <v>705</v>
      </c>
      <c r="J13" s="37">
        <f>IF(ISNA(VLOOKUP($A13,smblitz,5,FALSE)),0,(VLOOKUP($A13,smblitz,5,FALSE)))</f>
        <v>378</v>
      </c>
      <c r="K13" s="27">
        <f>IF(ISNA(VLOOKUP($A13,smond,5,FALSE)),0,(VLOOKUP($A13,smond,5,FALSE)))</f>
        <v>118</v>
      </c>
      <c r="L13" s="37">
        <f>IF(ISNA(VLOOKUP($A13,chpt24,5,FALSE)),0,(VLOOKUP($A13,chpt24,5,FALSE)))</f>
        <v>56</v>
      </c>
      <c r="M13" s="37">
        <f>IF(ISNA(VLOOKUP($A13,phase2,5,FALSE)),0,(VLOOKUP($A13,phase2,5,FALSE)))</f>
        <v>257</v>
      </c>
      <c r="N13" s="37">
        <f>IF(ISNA(VLOOKUP($A13,phase3,5,FALSE)),0,(VLOOKUP($A13,phase3,5,FALSE)))</f>
        <v>0</v>
      </c>
      <c r="O13" s="37">
        <f>IF(ISNA(VLOOKUP($A13,chreg,5,FALSE)),0,(VLOOKUP($A13,chreg,5,FALSE)))</f>
        <v>0</v>
      </c>
      <c r="P13" s="37">
        <f>IF(ISNA(VLOOKUP($A13,eymoutiers,5,FALSE)),0,(VLOOKUP($A13,eymoutiers,5,FALSE)))</f>
        <v>0</v>
      </c>
      <c r="Q13" s="37">
        <f>IF(ISNA(VLOOKUP($A13,neuvic,5,FALSE)),0,(VLOOKUP($A13,neuvic,5,FALSE)))</f>
        <v>0</v>
      </c>
      <c r="R13" s="37">
        <f>IF(ISNA(VLOOKUP($A13,chalus,5,FALSE)),0,(VLOOKUP($A13,chalus,5,FALSE)))</f>
        <v>102</v>
      </c>
      <c r="S13" s="37">
        <f>IF(ISNA(VLOOKUP($A13,smrap,5,FALSE)),0,(VLOOKUP($A13,smrap,5,FALSE)))</f>
        <v>353</v>
      </c>
      <c r="T13" s="37">
        <f>IF(ISNA(VLOOKUP($A13,sorges,5,FALSE)),0,(VLOOKUP($A13,sorges,5,FALSE)))</f>
        <v>50</v>
      </c>
      <c r="U13" s="37">
        <f>IF(ISNA(VLOOKUP($A13,mussidan2,5,FALSE)),0,(VLOOKUP($A13,mussidan2,5,FALSE)))</f>
        <v>216</v>
      </c>
      <c r="V13" s="45">
        <f>IF(ISNA(VLOOKUP($A13,mussidan3,5,FALSE)),0,(VLOOKUP($A13,mussidan3,5,FALSE)))</f>
        <v>366</v>
      </c>
      <c r="W13" s="199">
        <f>SUM(E13:V13)</f>
        <v>2809</v>
      </c>
    </row>
    <row r="14" spans="1:23" ht="11.25">
      <c r="A14" s="27">
        <v>1383493</v>
      </c>
      <c r="B14" s="28" t="s">
        <v>272</v>
      </c>
      <c r="C14" s="202">
        <v>6</v>
      </c>
      <c r="D14" s="27" t="s">
        <v>211</v>
      </c>
      <c r="E14" s="37">
        <f>IF(ISNA(VLOOKUP($A14,chpt87,5,FALSE)),0,(VLOOKUP($A14,chpt87,5,FALSE)))</f>
        <v>46</v>
      </c>
      <c r="F14" s="37">
        <f>IF(ISNA(VLOOKUP($A14,Loups,5,FALSE)),0,(VLOOKUP($A14,Loups,5,FALSE)))</f>
        <v>0</v>
      </c>
      <c r="G14" s="37">
        <f>IF(ISNA(VLOOKUP($A14,chpt19,5,FALSE)),0,(VLOOKUP($A14,chpt19,5,FALSE)))</f>
        <v>0</v>
      </c>
      <c r="H14" s="37">
        <f>IF(ISNA(VLOOKUP($A14,Poilus,5,FALSE)),0,(VLOOKUP($A14,Poilus,5,FALSE)))</f>
        <v>86</v>
      </c>
      <c r="I14" s="37">
        <f>IF(ISNA(VLOOKUP($A14,phase1,5,FALSE)),0,(VLOOKUP($A14,phase1,5,FALSE)))</f>
        <v>800</v>
      </c>
      <c r="J14" s="37">
        <f>IF(ISNA(VLOOKUP($A14,smblitz,5,FALSE)),0,(VLOOKUP($A14,smblitz,5,FALSE)))</f>
        <v>301</v>
      </c>
      <c r="K14" s="27">
        <f>IF(ISNA(VLOOKUP($A14,smond,5,FALSE)),0,(VLOOKUP($A14,smond,5,FALSE)))</f>
        <v>404</v>
      </c>
      <c r="L14" s="37">
        <f>IF(ISNA(VLOOKUP($A14,chpt24,5,FALSE)),0,(VLOOKUP($A14,chpt24,5,FALSE)))</f>
        <v>0</v>
      </c>
      <c r="M14" s="37">
        <f>IF(ISNA(VLOOKUP($A14,phase2,5,FALSE)),0,(VLOOKUP($A14,phase2,5,FALSE)))</f>
        <v>344</v>
      </c>
      <c r="N14" s="37">
        <f>IF(ISNA(VLOOKUP($A14,phase3,5,FALSE)),0,(VLOOKUP($A14,phase3,5,FALSE)))</f>
        <v>0</v>
      </c>
      <c r="O14" s="37">
        <f>IF(ISNA(VLOOKUP($A14,chreg,5,FALSE)),0,(VLOOKUP($A14,chreg,5,FALSE)))</f>
        <v>82</v>
      </c>
      <c r="P14" s="37">
        <f>IF(ISNA(VLOOKUP($A14,eymoutiers,5,FALSE)),0,(VLOOKUP($A14,eymoutiers,5,FALSE)))</f>
        <v>42</v>
      </c>
      <c r="Q14" s="37">
        <f>IF(ISNA(VLOOKUP($A14,neuvic,5,FALSE)),0,(VLOOKUP($A14,neuvic,5,FALSE)))</f>
        <v>0</v>
      </c>
      <c r="R14" s="37">
        <f>IF(ISNA(VLOOKUP($A14,chalus,5,FALSE)),0,(VLOOKUP($A14,chalus,5,FALSE)))</f>
        <v>84</v>
      </c>
      <c r="S14" s="37">
        <f>IF(ISNA(VLOOKUP($A14,smrap,5,FALSE)),0,(VLOOKUP($A14,smrap,5,FALSE)))</f>
        <v>568</v>
      </c>
      <c r="T14" s="37">
        <f>IF(ISNA(VLOOKUP($A14,sorges,5,FALSE)),0,(VLOOKUP($A14,sorges,5,FALSE)))</f>
        <v>0</v>
      </c>
      <c r="U14" s="37">
        <f>IF(ISNA(VLOOKUP($A14,mussidan2,5,FALSE)),0,(VLOOKUP($A14,mussidan2,5,FALSE)))</f>
        <v>0</v>
      </c>
      <c r="V14" s="45">
        <f>IF(ISNA(VLOOKUP($A14,mussidan3,5,FALSE)),0,(VLOOKUP($A14,mussidan3,5,FALSE)))</f>
        <v>0</v>
      </c>
      <c r="W14" s="199">
        <f>SUM(E14:V14)</f>
        <v>2757</v>
      </c>
    </row>
    <row r="15" spans="1:23" ht="11.25">
      <c r="A15" s="27">
        <v>1087825</v>
      </c>
      <c r="B15" s="28" t="s">
        <v>75</v>
      </c>
      <c r="C15" s="202">
        <v>5</v>
      </c>
      <c r="D15" s="27" t="s">
        <v>74</v>
      </c>
      <c r="E15" s="37">
        <f>IF(ISNA(VLOOKUP($A15,chpt87,5,FALSE)),0,(VLOOKUP($A15,chpt87,5,FALSE)))</f>
        <v>0</v>
      </c>
      <c r="F15" s="37">
        <f>IF(ISNA(VLOOKUP($A15,Loups,5,FALSE)),0,(VLOOKUP($A15,Loups,5,FALSE)))</f>
        <v>0</v>
      </c>
      <c r="G15" s="37">
        <f>IF(ISNA(VLOOKUP($A15,chpt19,5,FALSE)),0,(VLOOKUP($A15,chpt19,5,FALSE)))</f>
        <v>100</v>
      </c>
      <c r="H15" s="37">
        <f>IF(ISNA(VLOOKUP($A15,Poilus,5,FALSE)),0,(VLOOKUP($A15,Poilus,5,FALSE)))</f>
        <v>0</v>
      </c>
      <c r="I15" s="37">
        <f>IF(ISNA(VLOOKUP($A15,phase1,5,FALSE)),0,(VLOOKUP($A15,phase1,5,FALSE)))</f>
        <v>798</v>
      </c>
      <c r="J15" s="37">
        <f>IF(ISNA(VLOOKUP($A15,smblitz,5,FALSE)),0,(VLOOKUP($A15,smblitz,5,FALSE)))</f>
        <v>0</v>
      </c>
      <c r="K15" s="27">
        <f>IF(ISNA(VLOOKUP($A15,smond,5,FALSE)),0,(VLOOKUP($A15,smond,5,FALSE)))</f>
        <v>353</v>
      </c>
      <c r="L15" s="37">
        <f>IF(ISNA(VLOOKUP($A15,chpt24,5,FALSE)),0,(VLOOKUP($A15,chpt24,5,FALSE)))</f>
        <v>86</v>
      </c>
      <c r="M15" s="37">
        <f>IF(ISNA(VLOOKUP($A15,phase2,5,FALSE)),0,(VLOOKUP($A15,phase2,5,FALSE)))</f>
        <v>721</v>
      </c>
      <c r="N15" s="37">
        <f>IF(ISNA(VLOOKUP($A15,phase3,5,FALSE)),0,(VLOOKUP($A15,phase3,5,FALSE)))</f>
        <v>0</v>
      </c>
      <c r="O15" s="37">
        <f>IF(ISNA(VLOOKUP($A15,chreg,5,FALSE)),0,(VLOOKUP($A15,chreg,5,FALSE)))</f>
        <v>78</v>
      </c>
      <c r="P15" s="37">
        <f>IF(ISNA(VLOOKUP($A15,eymoutiers,5,FALSE)),0,(VLOOKUP($A15,eymoutiers,5,FALSE)))</f>
        <v>30</v>
      </c>
      <c r="Q15" s="37">
        <f>IF(ISNA(VLOOKUP($A15,neuvic,5,FALSE)),0,(VLOOKUP($A15,neuvic,5,FALSE)))</f>
        <v>0</v>
      </c>
      <c r="R15" s="37">
        <f>IF(ISNA(VLOOKUP($A15,chalus,5,FALSE)),0,(VLOOKUP($A15,chalus,5,FALSE)))</f>
        <v>116</v>
      </c>
      <c r="S15" s="37">
        <f>IF(ISNA(VLOOKUP($A15,smrap,5,FALSE)),0,(VLOOKUP($A15,smrap,5,FALSE)))</f>
        <v>0</v>
      </c>
      <c r="T15" s="37">
        <f>IF(ISNA(VLOOKUP($A15,sorges,5,FALSE)),0,(VLOOKUP($A15,sorges,5,FALSE)))</f>
        <v>0</v>
      </c>
      <c r="U15" s="37">
        <f>IF(ISNA(VLOOKUP($A15,mussidan2,5,FALSE)),0,(VLOOKUP($A15,mussidan2,5,FALSE)))</f>
        <v>0</v>
      </c>
      <c r="V15" s="45">
        <f>IF(ISNA(VLOOKUP($A15,mussidan3,5,FALSE)),0,(VLOOKUP($A15,mussidan3,5,FALSE)))</f>
        <v>364</v>
      </c>
      <c r="W15" s="199">
        <f>SUM(E15:V15)</f>
        <v>2646</v>
      </c>
    </row>
    <row r="16" spans="1:23" ht="11.25">
      <c r="A16" s="27">
        <v>1140101</v>
      </c>
      <c r="B16" s="28" t="s">
        <v>215</v>
      </c>
      <c r="C16" s="202">
        <v>5</v>
      </c>
      <c r="D16" s="27" t="s">
        <v>211</v>
      </c>
      <c r="E16" s="37">
        <f>IF(ISNA(VLOOKUP($A16,chpt87,5,FALSE)),0,(VLOOKUP($A16,chpt87,5,FALSE)))</f>
        <v>60</v>
      </c>
      <c r="F16" s="37">
        <f>IF(ISNA(VLOOKUP($A16,Loups,5,FALSE)),0,(VLOOKUP($A16,Loups,5,FALSE)))</f>
        <v>36</v>
      </c>
      <c r="G16" s="37">
        <f>IF(ISNA(VLOOKUP($A16,chpt19,5,FALSE)),0,(VLOOKUP($A16,chpt19,5,FALSE)))</f>
        <v>66</v>
      </c>
      <c r="H16" s="37">
        <f>IF(ISNA(VLOOKUP($A16,Poilus,5,FALSE)),0,(VLOOKUP($A16,Poilus,5,FALSE)))</f>
        <v>94</v>
      </c>
      <c r="I16" s="37">
        <f>IF(ISNA(VLOOKUP($A16,phase1,5,FALSE)),0,(VLOOKUP($A16,phase1,5,FALSE)))</f>
        <v>499</v>
      </c>
      <c r="J16" s="37">
        <f>IF(ISNA(VLOOKUP($A16,smblitz,5,FALSE)),0,(VLOOKUP($A16,smblitz,5,FALSE)))</f>
        <v>233</v>
      </c>
      <c r="K16" s="27">
        <f>IF(ISNA(VLOOKUP($A16,smond,5,FALSE)),0,(VLOOKUP($A16,smond,5,FALSE)))</f>
        <v>147</v>
      </c>
      <c r="L16" s="37">
        <f>IF(ISNA(VLOOKUP($A16,chpt24,5,FALSE)),0,(VLOOKUP($A16,chpt24,5,FALSE)))</f>
        <v>0</v>
      </c>
      <c r="M16" s="37">
        <f>IF(ISNA(VLOOKUP($A16,phase2,5,FALSE)),0,(VLOOKUP($A16,phase2,5,FALSE)))</f>
        <v>513</v>
      </c>
      <c r="N16" s="37">
        <f>IF(ISNA(VLOOKUP($A16,phase3,5,FALSE)),0,(VLOOKUP($A16,phase3,5,FALSE)))</f>
        <v>0</v>
      </c>
      <c r="O16" s="37">
        <f>IF(ISNA(VLOOKUP($A16,chreg,5,FALSE)),0,(VLOOKUP($A16,chreg,5,FALSE)))</f>
        <v>98</v>
      </c>
      <c r="P16" s="37">
        <f>IF(ISNA(VLOOKUP($A16,eymoutiers,5,FALSE)),0,(VLOOKUP($A16,eymoutiers,5,FALSE)))</f>
        <v>28</v>
      </c>
      <c r="Q16" s="37">
        <f>IF(ISNA(VLOOKUP($A16,neuvic,5,FALSE)),0,(VLOOKUP($A16,neuvic,5,FALSE)))</f>
        <v>0</v>
      </c>
      <c r="R16" s="37">
        <f>IF(ISNA(VLOOKUP($A16,chalus,5,FALSE)),0,(VLOOKUP($A16,chalus,5,FALSE)))</f>
        <v>72</v>
      </c>
      <c r="S16" s="37">
        <f>IF(ISNA(VLOOKUP($A16,smrap,5,FALSE)),0,(VLOOKUP($A16,smrap,5,FALSE)))</f>
        <v>412</v>
      </c>
      <c r="T16" s="37">
        <f>IF(ISNA(VLOOKUP($A16,sorges,5,FALSE)),0,(VLOOKUP($A16,sorges,5,FALSE)))</f>
        <v>0</v>
      </c>
      <c r="U16" s="37">
        <f>IF(ISNA(VLOOKUP($A16,mussidan2,5,FALSE)),0,(VLOOKUP($A16,mussidan2,5,FALSE)))</f>
        <v>0</v>
      </c>
      <c r="V16" s="45">
        <f>IF(ISNA(VLOOKUP($A16,mussidan3,5,FALSE)),0,(VLOOKUP($A16,mussidan3,5,FALSE)))</f>
        <v>302</v>
      </c>
      <c r="W16" s="199">
        <f>SUM(E16:V16)</f>
        <v>2560</v>
      </c>
    </row>
    <row r="17" spans="1:23" ht="11.25">
      <c r="A17" s="27">
        <v>1059031</v>
      </c>
      <c r="B17" s="28" t="s">
        <v>148</v>
      </c>
      <c r="C17" s="202">
        <v>5</v>
      </c>
      <c r="D17" s="27" t="s">
        <v>144</v>
      </c>
      <c r="E17" s="37">
        <f>IF(ISNA(VLOOKUP($A17,chpt87,5,FALSE)),0,(VLOOKUP($A17,chpt87,5,FALSE)))</f>
        <v>52</v>
      </c>
      <c r="F17" s="37">
        <f>IF(ISNA(VLOOKUP($A17,Loups,5,FALSE)),0,(VLOOKUP($A17,Loups,5,FALSE)))</f>
        <v>0</v>
      </c>
      <c r="G17" s="37">
        <f>IF(ISNA(VLOOKUP($A17,chpt19,5,FALSE)),0,(VLOOKUP($A17,chpt19,5,FALSE)))</f>
        <v>56</v>
      </c>
      <c r="H17" s="37">
        <f>IF(ISNA(VLOOKUP($A17,Poilus,5,FALSE)),0,(VLOOKUP($A17,Poilus,5,FALSE)))</f>
        <v>0</v>
      </c>
      <c r="I17" s="37">
        <f>IF(ISNA(VLOOKUP($A17,phase1,5,FALSE)),0,(VLOOKUP($A17,phase1,5,FALSE)))</f>
        <v>852</v>
      </c>
      <c r="J17" s="37">
        <f>IF(ISNA(VLOOKUP($A17,smblitz,5,FALSE)),0,(VLOOKUP($A17,smblitz,5,FALSE)))</f>
        <v>222</v>
      </c>
      <c r="K17" s="27">
        <f>IF(ISNA(VLOOKUP($A17,smond,5,FALSE)),0,(VLOOKUP($A17,smond,5,FALSE)))</f>
        <v>0</v>
      </c>
      <c r="L17" s="37">
        <f>IF(ISNA(VLOOKUP($A17,chpt24,5,FALSE)),0,(VLOOKUP($A17,chpt24,5,FALSE)))</f>
        <v>38</v>
      </c>
      <c r="M17" s="37">
        <f>IF(ISNA(VLOOKUP($A17,phase2,5,FALSE)),0,(VLOOKUP($A17,phase2,5,FALSE)))</f>
        <v>230</v>
      </c>
      <c r="N17" s="37">
        <f>IF(ISNA(VLOOKUP($A17,phase3,5,FALSE)),0,(VLOOKUP($A17,phase3,5,FALSE)))</f>
        <v>0</v>
      </c>
      <c r="O17" s="37">
        <f>IF(ISNA(VLOOKUP($A17,chreg,5,FALSE)),0,(VLOOKUP($A17,chreg,5,FALSE)))</f>
        <v>110</v>
      </c>
      <c r="P17" s="37">
        <f>IF(ISNA(VLOOKUP($A17,eymoutiers,5,FALSE)),0,(VLOOKUP($A17,eymoutiers,5,FALSE)))</f>
        <v>0</v>
      </c>
      <c r="Q17" s="37">
        <f>IF(ISNA(VLOOKUP($A17,neuvic,5,FALSE)),0,(VLOOKUP($A17,neuvic,5,FALSE)))</f>
        <v>80</v>
      </c>
      <c r="R17" s="37">
        <f>IF(ISNA(VLOOKUP($A17,chalus,5,FALSE)),0,(VLOOKUP($A17,chalus,5,FALSE)))</f>
        <v>0</v>
      </c>
      <c r="S17" s="37">
        <f>IF(ISNA(VLOOKUP($A17,smrap,5,FALSE)),0,(VLOOKUP($A17,smrap,5,FALSE)))</f>
        <v>329</v>
      </c>
      <c r="T17" s="37">
        <f>IF(ISNA(VLOOKUP($A17,sorges,5,FALSE)),0,(VLOOKUP($A17,sorges,5,FALSE)))</f>
        <v>0</v>
      </c>
      <c r="U17" s="37">
        <f>IF(ISNA(VLOOKUP($A17,mussidan2,5,FALSE)),0,(VLOOKUP($A17,mussidan2,5,FALSE)))</f>
        <v>0</v>
      </c>
      <c r="V17" s="45">
        <f>IF(ISNA(VLOOKUP($A17,mussidan3,5,FALSE)),0,(VLOOKUP($A17,mussidan3,5,FALSE)))</f>
        <v>442</v>
      </c>
      <c r="W17" s="199">
        <f>SUM(E17:V17)</f>
        <v>2411</v>
      </c>
    </row>
    <row r="18" spans="1:23" ht="11.25">
      <c r="A18" s="27">
        <v>1118766</v>
      </c>
      <c r="B18" s="28" t="s">
        <v>110</v>
      </c>
      <c r="C18" s="202">
        <v>5</v>
      </c>
      <c r="D18" s="27" t="s">
        <v>99</v>
      </c>
      <c r="E18" s="37">
        <f>IF(ISNA(VLOOKUP($A18,chpt87,5,FALSE)),0,(VLOOKUP($A18,chpt87,5,FALSE)))</f>
        <v>0</v>
      </c>
      <c r="F18" s="37">
        <f>IF(ISNA(VLOOKUP($A18,Loups,5,FALSE)),0,(VLOOKUP($A18,Loups,5,FALSE)))</f>
        <v>0</v>
      </c>
      <c r="G18" s="37">
        <f>IF(ISNA(VLOOKUP($A18,chpt19,5,FALSE)),0,(VLOOKUP($A18,chpt19,5,FALSE)))</f>
        <v>0</v>
      </c>
      <c r="H18" s="37">
        <f>IF(ISNA(VLOOKUP($A18,Poilus,5,FALSE)),0,(VLOOKUP($A18,Poilus,5,FALSE)))</f>
        <v>0</v>
      </c>
      <c r="I18" s="37">
        <f>IF(ISNA(VLOOKUP($A18,phase1,5,FALSE)),0,(VLOOKUP($A18,phase1,5,FALSE)))</f>
        <v>711</v>
      </c>
      <c r="J18" s="37">
        <f>IF(ISNA(VLOOKUP($A18,smblitz,5,FALSE)),0,(VLOOKUP($A18,smblitz,5,FALSE)))</f>
        <v>0</v>
      </c>
      <c r="K18" s="27">
        <f>IF(ISNA(VLOOKUP($A18,smond,5,FALSE)),0,(VLOOKUP($A18,smond,5,FALSE)))</f>
        <v>0</v>
      </c>
      <c r="L18" s="37">
        <f>IF(ISNA(VLOOKUP($A18,chpt24,5,FALSE)),0,(VLOOKUP($A18,chpt24,5,FALSE)))</f>
        <v>76</v>
      </c>
      <c r="M18" s="37">
        <f>IF(ISNA(VLOOKUP($A18,phase2,5,FALSE)),0,(VLOOKUP($A18,phase2,5,FALSE)))</f>
        <v>527</v>
      </c>
      <c r="N18" s="37">
        <f>IF(ISNA(VLOOKUP($A18,phase3,5,FALSE)),0,(VLOOKUP($A18,phase3,5,FALSE)))</f>
        <v>0</v>
      </c>
      <c r="O18" s="37">
        <f>IF(ISNA(VLOOKUP($A18,chreg,5,FALSE)),0,(VLOOKUP($A18,chreg,5,FALSE)))</f>
        <v>86</v>
      </c>
      <c r="P18" s="37">
        <f>IF(ISNA(VLOOKUP($A18,eymoutiers,5,FALSE)),0,(VLOOKUP($A18,eymoutiers,5,FALSE)))</f>
        <v>0</v>
      </c>
      <c r="Q18" s="37">
        <f>IF(ISNA(VLOOKUP($A18,neuvic,5,FALSE)),0,(VLOOKUP($A18,neuvic,5,FALSE)))</f>
        <v>74</v>
      </c>
      <c r="R18" s="37">
        <f>IF(ISNA(VLOOKUP($A18,chalus,5,FALSE)),0,(VLOOKUP($A18,chalus,5,FALSE)))</f>
        <v>106</v>
      </c>
      <c r="S18" s="37">
        <f>IF(ISNA(VLOOKUP($A18,smrap,5,FALSE)),0,(VLOOKUP($A18,smrap,5,FALSE)))</f>
        <v>367</v>
      </c>
      <c r="T18" s="37">
        <f>IF(ISNA(VLOOKUP($A18,sorges,5,FALSE)),0,(VLOOKUP($A18,sorges,5,FALSE)))</f>
        <v>62</v>
      </c>
      <c r="U18" s="37">
        <f>IF(ISNA(VLOOKUP($A18,mussidan2,5,FALSE)),0,(VLOOKUP($A18,mussidan2,5,FALSE)))</f>
        <v>98</v>
      </c>
      <c r="V18" s="45">
        <f>IF(ISNA(VLOOKUP($A18,mussidan3,5,FALSE)),0,(VLOOKUP($A18,mussidan3,5,FALSE)))</f>
        <v>228</v>
      </c>
      <c r="W18" s="199">
        <f>SUM(E18:V18)</f>
        <v>2335</v>
      </c>
    </row>
    <row r="19" spans="1:23" ht="11.25">
      <c r="A19" s="27">
        <v>2692660</v>
      </c>
      <c r="B19" s="28" t="s">
        <v>29</v>
      </c>
      <c r="C19" s="202">
        <v>5</v>
      </c>
      <c r="D19" s="27" t="s">
        <v>44</v>
      </c>
      <c r="E19" s="37">
        <f>IF(ISNA(VLOOKUP($A19,chpt87,5,FALSE)),0,(VLOOKUP($A19,chpt87,5,FALSE)))</f>
        <v>74</v>
      </c>
      <c r="F19" s="37">
        <f>IF(ISNA(VLOOKUP($A19,Loups,5,FALSE)),0,(VLOOKUP($A19,Loups,5,FALSE)))</f>
        <v>0</v>
      </c>
      <c r="G19" s="37">
        <f>IF(ISNA(VLOOKUP($A19,chpt19,5,FALSE)),0,(VLOOKUP($A19,chpt19,5,FALSE)))</f>
        <v>102</v>
      </c>
      <c r="H19" s="37">
        <f>IF(ISNA(VLOOKUP($A19,Poilus,5,FALSE)),0,(VLOOKUP($A19,Poilus,5,FALSE)))</f>
        <v>64</v>
      </c>
      <c r="I19" s="37">
        <f>IF(ISNA(VLOOKUP($A19,phase1,5,FALSE)),0,(VLOOKUP($A19,phase1,5,FALSE)))</f>
        <v>668</v>
      </c>
      <c r="J19" s="37">
        <f>IF(ISNA(VLOOKUP($A19,smblitz,5,FALSE)),0,(VLOOKUP($A19,smblitz,5,FALSE)))</f>
        <v>116</v>
      </c>
      <c r="K19" s="27">
        <f>IF(ISNA(VLOOKUP($A19,smond,5,FALSE)),0,(VLOOKUP($A19,smond,5,FALSE)))</f>
        <v>372</v>
      </c>
      <c r="L19" s="37">
        <f>IF(ISNA(VLOOKUP($A19,chpt24,5,FALSE)),0,(VLOOKUP($A19,chpt24,5,FALSE)))</f>
        <v>0</v>
      </c>
      <c r="M19" s="37">
        <f>IF(ISNA(VLOOKUP($A19,phase2,5,FALSE)),0,(VLOOKUP($A19,phase2,5,FALSE)))</f>
        <v>388</v>
      </c>
      <c r="N19" s="37">
        <f>IF(ISNA(VLOOKUP($A19,phase3,5,FALSE)),0,(VLOOKUP($A19,phase3,5,FALSE)))</f>
        <v>0</v>
      </c>
      <c r="O19" s="37">
        <f>IF(ISNA(VLOOKUP($A19,chreg,5,FALSE)),0,(VLOOKUP($A19,chreg,5,FALSE)))</f>
        <v>50</v>
      </c>
      <c r="P19" s="37">
        <f>IF(ISNA(VLOOKUP($A19,eymoutiers,5,FALSE)),0,(VLOOKUP($A19,eymoutiers,5,FALSE)))</f>
        <v>0</v>
      </c>
      <c r="Q19" s="37">
        <f>IF(ISNA(VLOOKUP($A19,neuvic,5,FALSE)),0,(VLOOKUP($A19,neuvic,5,FALSE)))</f>
        <v>0</v>
      </c>
      <c r="R19" s="37">
        <f>IF(ISNA(VLOOKUP($A19,chalus,5,FALSE)),0,(VLOOKUP($A19,chalus,5,FALSE)))</f>
        <v>0</v>
      </c>
      <c r="S19" s="37">
        <f>IF(ISNA(VLOOKUP($A19,smrap,5,FALSE)),0,(VLOOKUP($A19,smrap,5,FALSE)))</f>
        <v>453</v>
      </c>
      <c r="T19" s="37">
        <f>IF(ISNA(VLOOKUP($A19,sorges,5,FALSE)),0,(VLOOKUP($A19,sorges,5,FALSE)))</f>
        <v>46</v>
      </c>
      <c r="U19" s="37">
        <f>IF(ISNA(VLOOKUP($A19,mussidan2,5,FALSE)),0,(VLOOKUP($A19,mussidan2,5,FALSE)))</f>
        <v>0</v>
      </c>
      <c r="V19" s="45">
        <f>IF(ISNA(VLOOKUP($A19,mussidan3,5,FALSE)),0,(VLOOKUP($A19,mussidan3,5,FALSE)))</f>
        <v>0</v>
      </c>
      <c r="W19" s="199">
        <f>SUM(E19:V19)</f>
        <v>2333</v>
      </c>
    </row>
    <row r="20" spans="1:23" ht="11.25">
      <c r="A20" s="27">
        <v>1262212</v>
      </c>
      <c r="B20" s="28" t="s">
        <v>271</v>
      </c>
      <c r="C20" s="202">
        <v>6</v>
      </c>
      <c r="D20" s="27" t="s">
        <v>211</v>
      </c>
      <c r="E20" s="37">
        <f>IF(ISNA(VLOOKUP($A20,chpt87,5,FALSE)),0,(VLOOKUP($A20,chpt87,5,FALSE)))</f>
        <v>44</v>
      </c>
      <c r="F20" s="37">
        <f>IF(ISNA(VLOOKUP($A20,Loups,5,FALSE)),0,(VLOOKUP($A20,Loups,5,FALSE)))</f>
        <v>0</v>
      </c>
      <c r="G20" s="37">
        <f>IF(ISNA(VLOOKUP($A20,chpt19,5,FALSE)),0,(VLOOKUP($A20,chpt19,5,FALSE)))</f>
        <v>0</v>
      </c>
      <c r="H20" s="37">
        <f>IF(ISNA(VLOOKUP($A20,Poilus,5,FALSE)),0,(VLOOKUP($A20,Poilus,5,FALSE)))</f>
        <v>66</v>
      </c>
      <c r="I20" s="37">
        <f>IF(ISNA(VLOOKUP($A20,phase1,5,FALSE)),0,(VLOOKUP($A20,phase1,5,FALSE)))</f>
        <v>473</v>
      </c>
      <c r="J20" s="37">
        <f>IF(ISNA(VLOOKUP($A20,smblitz,5,FALSE)),0,(VLOOKUP($A20,smblitz,5,FALSE)))</f>
        <v>154</v>
      </c>
      <c r="K20" s="27">
        <f>IF(ISNA(VLOOKUP($A20,smond,5,FALSE)),0,(VLOOKUP($A20,smond,5,FALSE)))</f>
        <v>274</v>
      </c>
      <c r="L20" s="37">
        <f>IF(ISNA(VLOOKUP($A20,chpt24,5,FALSE)),0,(VLOOKUP($A20,chpt24,5,FALSE)))</f>
        <v>0</v>
      </c>
      <c r="M20" s="37">
        <f>IF(ISNA(VLOOKUP($A20,phase2,5,FALSE)),0,(VLOOKUP($A20,phase2,5,FALSE)))</f>
        <v>557</v>
      </c>
      <c r="N20" s="37">
        <f>IF(ISNA(VLOOKUP($A20,phase3,5,FALSE)),0,(VLOOKUP($A20,phase3,5,FALSE)))</f>
        <v>0</v>
      </c>
      <c r="O20" s="37">
        <f>IF(ISNA(VLOOKUP($A20,chreg,5,FALSE)),0,(VLOOKUP($A20,chreg,5,FALSE)))</f>
        <v>66</v>
      </c>
      <c r="P20" s="37">
        <f>IF(ISNA(VLOOKUP($A20,eymoutiers,5,FALSE)),0,(VLOOKUP($A20,eymoutiers,5,FALSE)))</f>
        <v>26</v>
      </c>
      <c r="Q20" s="37">
        <f>IF(ISNA(VLOOKUP($A20,neuvic,5,FALSE)),0,(VLOOKUP($A20,neuvic,5,FALSE)))</f>
        <v>0</v>
      </c>
      <c r="R20" s="37">
        <f>IF(ISNA(VLOOKUP($A20,chalus,5,FALSE)),0,(VLOOKUP($A20,chalus,5,FALSE)))</f>
        <v>110</v>
      </c>
      <c r="S20" s="37">
        <f>IF(ISNA(VLOOKUP($A20,smrap,5,FALSE)),0,(VLOOKUP($A20,smrap,5,FALSE)))</f>
        <v>514</v>
      </c>
      <c r="T20" s="37">
        <f>IF(ISNA(VLOOKUP($A20,sorges,5,FALSE)),0,(VLOOKUP($A20,sorges,5,FALSE)))</f>
        <v>0</v>
      </c>
      <c r="U20" s="37">
        <f>IF(ISNA(VLOOKUP($A20,mussidan2,5,FALSE)),0,(VLOOKUP($A20,mussidan2,5,FALSE)))</f>
        <v>0</v>
      </c>
      <c r="V20" s="45">
        <f>IF(ISNA(VLOOKUP($A20,mussidan3,5,FALSE)),0,(VLOOKUP($A20,mussidan3,5,FALSE)))</f>
        <v>0</v>
      </c>
      <c r="W20" s="199">
        <f>SUM(E20:V20)</f>
        <v>2284</v>
      </c>
    </row>
    <row r="21" spans="1:23" ht="11.25">
      <c r="A21" s="27">
        <v>1167389</v>
      </c>
      <c r="B21" s="28" t="s">
        <v>284</v>
      </c>
      <c r="C21" s="202">
        <v>6</v>
      </c>
      <c r="D21" s="27" t="s">
        <v>296</v>
      </c>
      <c r="E21" s="37">
        <f>IF(ISNA(VLOOKUP($A21,chpt87,5,FALSE)),0,(VLOOKUP($A21,chpt87,5,FALSE)))</f>
        <v>0</v>
      </c>
      <c r="F21" s="37">
        <f>IF(ISNA(VLOOKUP($A21,Loups,5,FALSE)),0,(VLOOKUP($A21,Loups,5,FALSE)))</f>
        <v>0</v>
      </c>
      <c r="G21" s="37">
        <f>IF(ISNA(VLOOKUP($A21,chpt19,5,FALSE)),0,(VLOOKUP($A21,chpt19,5,FALSE)))</f>
        <v>50</v>
      </c>
      <c r="H21" s="37">
        <f>IF(ISNA(VLOOKUP($A21,Poilus,5,FALSE)),0,(VLOOKUP($A21,Poilus,5,FALSE)))</f>
        <v>0</v>
      </c>
      <c r="I21" s="37">
        <f>IF(ISNA(VLOOKUP($A21,phase1,5,FALSE)),0,(VLOOKUP($A21,phase1,5,FALSE)))</f>
        <v>687</v>
      </c>
      <c r="J21" s="37">
        <f>IF(ISNA(VLOOKUP($A21,smblitz,5,FALSE)),0,(VLOOKUP($A21,smblitz,5,FALSE)))</f>
        <v>0</v>
      </c>
      <c r="K21" s="27">
        <f>IF(ISNA(VLOOKUP($A21,smond,5,FALSE)),0,(VLOOKUP($A21,smond,5,FALSE)))</f>
        <v>459</v>
      </c>
      <c r="L21" s="37">
        <f>IF(ISNA(VLOOKUP($A21,chpt24,5,FALSE)),0,(VLOOKUP($A21,chpt24,5,FALSE)))</f>
        <v>0</v>
      </c>
      <c r="M21" s="37">
        <f>IF(ISNA(VLOOKUP($A21,phase2,5,FALSE)),0,(VLOOKUP($A21,phase2,5,FALSE)))</f>
        <v>399</v>
      </c>
      <c r="N21" s="37">
        <f>IF(ISNA(VLOOKUP($A21,phase3,5,FALSE)),0,(VLOOKUP($A21,phase3,5,FALSE)))</f>
        <v>0</v>
      </c>
      <c r="O21" s="37">
        <f>IF(ISNA(VLOOKUP($A21,chreg,5,FALSE)),0,(VLOOKUP($A21,chreg,5,FALSE)))</f>
        <v>70</v>
      </c>
      <c r="P21" s="37">
        <f>IF(ISNA(VLOOKUP($A21,eymoutiers,5,FALSE)),0,(VLOOKUP($A21,eymoutiers,5,FALSE)))</f>
        <v>0</v>
      </c>
      <c r="Q21" s="37">
        <f>IF(ISNA(VLOOKUP($A21,neuvic,5,FALSE)),0,(VLOOKUP($A21,neuvic,5,FALSE)))</f>
        <v>62</v>
      </c>
      <c r="R21" s="37">
        <f>IF(ISNA(VLOOKUP($A21,chalus,5,FALSE)),0,(VLOOKUP($A21,chalus,5,FALSE)))</f>
        <v>0</v>
      </c>
      <c r="S21" s="37">
        <f>IF(ISNA(VLOOKUP($A21,smrap,5,FALSE)),0,(VLOOKUP($A21,smrap,5,FALSE)))</f>
        <v>0</v>
      </c>
      <c r="T21" s="37">
        <f>IF(ISNA(VLOOKUP($A21,sorges,5,FALSE)),0,(VLOOKUP($A21,sorges,5,FALSE)))</f>
        <v>0</v>
      </c>
      <c r="U21" s="37">
        <f>IF(ISNA(VLOOKUP($A21,mussidan2,5,FALSE)),0,(VLOOKUP($A21,mussidan2,5,FALSE)))</f>
        <v>162</v>
      </c>
      <c r="V21" s="45">
        <f>IF(ISNA(VLOOKUP($A21,mussidan3,5,FALSE)),0,(VLOOKUP($A21,mussidan3,5,FALSE)))</f>
        <v>338</v>
      </c>
      <c r="W21" s="199">
        <f>SUM(E21:V21)</f>
        <v>2227</v>
      </c>
    </row>
    <row r="22" spans="1:23" ht="11.25">
      <c r="A22" s="27">
        <v>2791082</v>
      </c>
      <c r="B22" s="28" t="s">
        <v>27</v>
      </c>
      <c r="C22" s="202">
        <v>5</v>
      </c>
      <c r="D22" s="27" t="s">
        <v>211</v>
      </c>
      <c r="E22" s="37">
        <f>IF(ISNA(VLOOKUP($A22,chpt87,5,FALSE)),0,(VLOOKUP($A22,chpt87,5,FALSE)))</f>
        <v>64</v>
      </c>
      <c r="F22" s="37">
        <f>IF(ISNA(VLOOKUP($A22,Loups,5,FALSE)),0,(VLOOKUP($A22,Loups,5,FALSE)))</f>
        <v>56</v>
      </c>
      <c r="G22" s="37">
        <f>IF(ISNA(VLOOKUP($A22,chpt19,5,FALSE)),0,(VLOOKUP($A22,chpt19,5,FALSE)))</f>
        <v>0</v>
      </c>
      <c r="H22" s="37">
        <f>IF(ISNA(VLOOKUP($A22,Poilus,5,FALSE)),0,(VLOOKUP($A22,Poilus,5,FALSE)))</f>
        <v>80</v>
      </c>
      <c r="I22" s="37">
        <f>IF(ISNA(VLOOKUP($A22,phase1,5,FALSE)),0,(VLOOKUP($A22,phase1,5,FALSE)))</f>
        <v>424</v>
      </c>
      <c r="J22" s="37">
        <f>IF(ISNA(VLOOKUP($A22,smblitz,5,FALSE)),0,(VLOOKUP($A22,smblitz,5,FALSE)))</f>
        <v>0</v>
      </c>
      <c r="K22" s="27">
        <f>IF(ISNA(VLOOKUP($A22,smond,5,FALSE)),0,(VLOOKUP($A22,smond,5,FALSE)))</f>
        <v>478</v>
      </c>
      <c r="L22" s="37">
        <f>IF(ISNA(VLOOKUP($A22,chpt24,5,FALSE)),0,(VLOOKUP($A22,chpt24,5,FALSE)))</f>
        <v>72</v>
      </c>
      <c r="M22" s="37">
        <f>IF(ISNA(VLOOKUP($A22,phase2,5,FALSE)),0,(VLOOKUP($A22,phase2,5,FALSE)))</f>
        <v>0</v>
      </c>
      <c r="N22" s="37">
        <f>IF(ISNA(VLOOKUP($A22,phase3,5,FALSE)),0,(VLOOKUP($A22,phase3,5,FALSE)))</f>
        <v>0</v>
      </c>
      <c r="O22" s="37">
        <f>IF(ISNA(VLOOKUP($A22,chreg,5,FALSE)),0,(VLOOKUP($A22,chreg,5,FALSE)))</f>
        <v>124</v>
      </c>
      <c r="P22" s="37">
        <f>IF(ISNA(VLOOKUP($A22,eymoutiers,5,FALSE)),0,(VLOOKUP($A22,eymoutiers,5,FALSE)))</f>
        <v>44</v>
      </c>
      <c r="Q22" s="37">
        <f>IF(ISNA(VLOOKUP($A22,neuvic,5,FALSE)),0,(VLOOKUP($A22,neuvic,5,FALSE)))</f>
        <v>0</v>
      </c>
      <c r="R22" s="37">
        <f>IF(ISNA(VLOOKUP($A22,chalus,5,FALSE)),0,(VLOOKUP($A22,chalus,5,FALSE)))</f>
        <v>100</v>
      </c>
      <c r="S22" s="37">
        <f>IF(ISNA(VLOOKUP($A22,smrap,5,FALSE)),0,(VLOOKUP($A22,smrap,5,FALSE)))</f>
        <v>690</v>
      </c>
      <c r="T22" s="37">
        <f>IF(ISNA(VLOOKUP($A22,sorges,5,FALSE)),0,(VLOOKUP($A22,sorges,5,FALSE)))</f>
        <v>36</v>
      </c>
      <c r="U22" s="37">
        <f>IF(ISNA(VLOOKUP($A22,mussidan2,5,FALSE)),0,(VLOOKUP($A22,mussidan2,5,FALSE)))</f>
        <v>0</v>
      </c>
      <c r="V22" s="45">
        <f>IF(ISNA(VLOOKUP($A22,mussidan3,5,FALSE)),0,(VLOOKUP($A22,mussidan3,5,FALSE)))</f>
        <v>0</v>
      </c>
      <c r="W22" s="199">
        <f>SUM(E22:V22)</f>
        <v>2168</v>
      </c>
    </row>
    <row r="23" spans="1:23" ht="11.25">
      <c r="A23" s="27">
        <v>1051068</v>
      </c>
      <c r="B23" s="28" t="s">
        <v>146</v>
      </c>
      <c r="C23" s="202">
        <v>5</v>
      </c>
      <c r="D23" s="27" t="s">
        <v>144</v>
      </c>
      <c r="E23" s="37">
        <f>IF(ISNA(VLOOKUP($A23,chpt87,5,FALSE)),0,(VLOOKUP($A23,chpt87,5,FALSE)))</f>
        <v>58</v>
      </c>
      <c r="F23" s="37">
        <f>IF(ISNA(VLOOKUP($A23,Loups,5,FALSE)),0,(VLOOKUP($A23,Loups,5,FALSE)))</f>
        <v>0</v>
      </c>
      <c r="G23" s="37">
        <f>IF(ISNA(VLOOKUP($A23,chpt19,5,FALSE)),0,(VLOOKUP($A23,chpt19,5,FALSE)))</f>
        <v>38</v>
      </c>
      <c r="H23" s="37">
        <f>IF(ISNA(VLOOKUP($A23,Poilus,5,FALSE)),0,(VLOOKUP($A23,Poilus,5,FALSE)))</f>
        <v>0</v>
      </c>
      <c r="I23" s="37">
        <f>IF(ISNA(VLOOKUP($A23,phase1,5,FALSE)),0,(VLOOKUP($A23,phase1,5,FALSE)))</f>
        <v>791</v>
      </c>
      <c r="J23" s="37">
        <f>IF(ISNA(VLOOKUP($A23,smblitz,5,FALSE)),0,(VLOOKUP($A23,smblitz,5,FALSE)))</f>
        <v>0</v>
      </c>
      <c r="K23" s="27">
        <f>IF(ISNA(VLOOKUP($A23,smond,5,FALSE)),0,(VLOOKUP($A23,smond,5,FALSE)))</f>
        <v>414</v>
      </c>
      <c r="L23" s="37">
        <f>IF(ISNA(VLOOKUP($A23,chpt24,5,FALSE)),0,(VLOOKUP($A23,chpt24,5,FALSE)))</f>
        <v>66</v>
      </c>
      <c r="M23" s="37">
        <f>IF(ISNA(VLOOKUP($A23,phase2,5,FALSE)),0,(VLOOKUP($A23,phase2,5,FALSE)))</f>
        <v>493</v>
      </c>
      <c r="N23" s="37">
        <f>IF(ISNA(VLOOKUP($A23,phase3,5,FALSE)),0,(VLOOKUP($A23,phase3,5,FALSE)))</f>
        <v>0</v>
      </c>
      <c r="O23" s="37">
        <f>IF(ISNA(VLOOKUP($A23,chreg,5,FALSE)),0,(VLOOKUP($A23,chreg,5,FALSE)))</f>
        <v>118</v>
      </c>
      <c r="P23" s="37">
        <f>IF(ISNA(VLOOKUP($A23,eymoutiers,5,FALSE)),0,(VLOOKUP($A23,eymoutiers,5,FALSE)))</f>
        <v>0</v>
      </c>
      <c r="Q23" s="37">
        <f>IF(ISNA(VLOOKUP($A23,neuvic,5,FALSE)),0,(VLOOKUP($A23,neuvic,5,FALSE)))</f>
        <v>56</v>
      </c>
      <c r="R23" s="37">
        <f>IF(ISNA(VLOOKUP($A23,chalus,5,FALSE)),0,(VLOOKUP($A23,chalus,5,FALSE)))</f>
        <v>112</v>
      </c>
      <c r="S23" s="37">
        <f>IF(ISNA(VLOOKUP($A23,smrap,5,FALSE)),0,(VLOOKUP($A23,smrap,5,FALSE)))</f>
        <v>0</v>
      </c>
      <c r="T23" s="37">
        <f>IF(ISNA(VLOOKUP($A23,sorges,5,FALSE)),0,(VLOOKUP($A23,sorges,5,FALSE)))</f>
        <v>0</v>
      </c>
      <c r="U23" s="37">
        <f>IF(ISNA(VLOOKUP($A23,mussidan2,5,FALSE)),0,(VLOOKUP($A23,mussidan2,5,FALSE)))</f>
        <v>0</v>
      </c>
      <c r="V23" s="45">
        <f>IF(ISNA(VLOOKUP($A23,mussidan3,5,FALSE)),0,(VLOOKUP($A23,mussidan3,5,FALSE)))</f>
        <v>0</v>
      </c>
      <c r="W23" s="199">
        <f>SUM(E23:V23)</f>
        <v>2146</v>
      </c>
    </row>
    <row r="24" spans="1:23" ht="11.25">
      <c r="A24" s="27">
        <v>1104389</v>
      </c>
      <c r="B24" s="28" t="s">
        <v>103</v>
      </c>
      <c r="C24" s="202">
        <v>5</v>
      </c>
      <c r="D24" s="27" t="s">
        <v>99</v>
      </c>
      <c r="E24" s="37">
        <f>IF(ISNA(VLOOKUP($A24,chpt87,5,FALSE)),0,(VLOOKUP($A24,chpt87,5,FALSE)))</f>
        <v>0</v>
      </c>
      <c r="F24" s="37">
        <f>IF(ISNA(VLOOKUP($A24,Loups,5,FALSE)),0,(VLOOKUP($A24,Loups,5,FALSE)))</f>
        <v>0</v>
      </c>
      <c r="G24" s="37">
        <f>IF(ISNA(VLOOKUP($A24,chpt19,5,FALSE)),0,(VLOOKUP($A24,chpt19,5,FALSE)))</f>
        <v>68</v>
      </c>
      <c r="H24" s="37">
        <f>IF(ISNA(VLOOKUP($A24,Poilus,5,FALSE)),0,(VLOOKUP($A24,Poilus,5,FALSE)))</f>
        <v>58</v>
      </c>
      <c r="I24" s="37">
        <f>IF(ISNA(VLOOKUP($A24,phase1,5,FALSE)),0,(VLOOKUP($A24,phase1,5,FALSE)))</f>
        <v>449</v>
      </c>
      <c r="J24" s="37">
        <f>IF(ISNA(VLOOKUP($A24,smblitz,5,FALSE)),0,(VLOOKUP($A24,smblitz,5,FALSE)))</f>
        <v>355</v>
      </c>
      <c r="K24" s="27">
        <f>IF(ISNA(VLOOKUP($A24,smond,5,FALSE)),0,(VLOOKUP($A24,smond,5,FALSE)))</f>
        <v>373</v>
      </c>
      <c r="L24" s="37">
        <f>IF(ISNA(VLOOKUP($A24,chpt24,5,FALSE)),0,(VLOOKUP($A24,chpt24,5,FALSE)))</f>
        <v>20</v>
      </c>
      <c r="M24" s="37">
        <f>IF(ISNA(VLOOKUP($A24,phase2,5,FALSE)),0,(VLOOKUP($A24,phase2,5,FALSE)))</f>
        <v>158</v>
      </c>
      <c r="N24" s="37">
        <f>IF(ISNA(VLOOKUP($A24,phase3,5,FALSE)),0,(VLOOKUP($A24,phase3,5,FALSE)))</f>
        <v>0</v>
      </c>
      <c r="O24" s="37">
        <f>IF(ISNA(VLOOKUP($A24,chreg,5,FALSE)),0,(VLOOKUP($A24,chreg,5,FALSE)))</f>
        <v>34</v>
      </c>
      <c r="P24" s="37">
        <f>IF(ISNA(VLOOKUP($A24,eymoutiers,5,FALSE)),0,(VLOOKUP($A24,eymoutiers,5,FALSE)))</f>
        <v>0</v>
      </c>
      <c r="Q24" s="37">
        <f>IF(ISNA(VLOOKUP($A24,neuvic,5,FALSE)),0,(VLOOKUP($A24,neuvic,5,FALSE)))</f>
        <v>0</v>
      </c>
      <c r="R24" s="37">
        <f>IF(ISNA(VLOOKUP($A24,chalus,5,FALSE)),0,(VLOOKUP($A24,chalus,5,FALSE)))</f>
        <v>78</v>
      </c>
      <c r="S24" s="37">
        <f>IF(ISNA(VLOOKUP($A24,smrap,5,FALSE)),0,(VLOOKUP($A24,smrap,5,FALSE)))</f>
        <v>340</v>
      </c>
      <c r="T24" s="37">
        <f>IF(ISNA(VLOOKUP($A24,sorges,5,FALSE)),0,(VLOOKUP($A24,sorges,5,FALSE)))</f>
        <v>40</v>
      </c>
      <c r="U24" s="37">
        <f>IF(ISNA(VLOOKUP($A24,mussidan2,5,FALSE)),0,(VLOOKUP($A24,mussidan2,5,FALSE)))</f>
        <v>0</v>
      </c>
      <c r="V24" s="45">
        <f>IF(ISNA(VLOOKUP($A24,mussidan3,5,FALSE)),0,(VLOOKUP($A24,mussidan3,5,FALSE)))</f>
        <v>124</v>
      </c>
      <c r="W24" s="199">
        <f>SUM(E24:V24)</f>
        <v>2097</v>
      </c>
    </row>
    <row r="25" spans="1:23" ht="11.25">
      <c r="A25" s="27">
        <v>2122684</v>
      </c>
      <c r="B25" s="28" t="s">
        <v>52</v>
      </c>
      <c r="C25" s="202">
        <v>5</v>
      </c>
      <c r="D25" s="27" t="s">
        <v>51</v>
      </c>
      <c r="E25" s="37">
        <f>IF(ISNA(VLOOKUP($A25,chpt87,5,FALSE)),0,(VLOOKUP($A25,chpt87,5,FALSE)))</f>
        <v>80</v>
      </c>
      <c r="F25" s="37">
        <f>IF(ISNA(VLOOKUP($A25,Loups,5,FALSE)),0,(VLOOKUP($A25,Loups,5,FALSE)))</f>
        <v>44</v>
      </c>
      <c r="G25" s="37">
        <f>IF(ISNA(VLOOKUP($A25,chpt19,5,FALSE)),0,(VLOOKUP($A25,chpt19,5,FALSE)))</f>
        <v>78</v>
      </c>
      <c r="H25" s="37">
        <f>IF(ISNA(VLOOKUP($A25,Poilus,5,FALSE)),0,(VLOOKUP($A25,Poilus,5,FALSE)))</f>
        <v>22</v>
      </c>
      <c r="I25" s="37">
        <f>IF(ISNA(VLOOKUP($A25,phase1,5,FALSE)),0,(VLOOKUP($A25,phase1,5,FALSE)))</f>
        <v>653</v>
      </c>
      <c r="J25" s="37">
        <f>IF(ISNA(VLOOKUP($A25,smblitz,5,FALSE)),0,(VLOOKUP($A25,smblitz,5,FALSE)))</f>
        <v>150</v>
      </c>
      <c r="K25" s="27">
        <f>IF(ISNA(VLOOKUP($A25,smond,5,FALSE)),0,(VLOOKUP($A25,smond,5,FALSE)))</f>
        <v>267</v>
      </c>
      <c r="L25" s="37">
        <f>IF(ISNA(VLOOKUP($A25,chpt24,5,FALSE)),0,(VLOOKUP($A25,chpt24,5,FALSE)))</f>
        <v>0</v>
      </c>
      <c r="M25" s="37">
        <f>IF(ISNA(VLOOKUP($A25,phase2,5,FALSE)),0,(VLOOKUP($A25,phase2,5,FALSE)))</f>
        <v>99</v>
      </c>
      <c r="N25" s="37">
        <f>IF(ISNA(VLOOKUP($A25,phase3,5,FALSE)),0,(VLOOKUP($A25,phase3,5,FALSE)))</f>
        <v>0</v>
      </c>
      <c r="O25" s="37">
        <f>IF(ISNA(VLOOKUP($A25,chreg,5,FALSE)),0,(VLOOKUP($A25,chreg,5,FALSE)))</f>
        <v>72</v>
      </c>
      <c r="P25" s="37">
        <f>IF(ISNA(VLOOKUP($A25,eymoutiers,5,FALSE)),0,(VLOOKUP($A25,eymoutiers,5,FALSE)))</f>
        <v>14</v>
      </c>
      <c r="Q25" s="37">
        <f>IF(ISNA(VLOOKUP($A25,neuvic,5,FALSE)),0,(VLOOKUP($A25,neuvic,5,FALSE)))</f>
        <v>0</v>
      </c>
      <c r="R25" s="37">
        <f>IF(ISNA(VLOOKUP($A25,chalus,5,FALSE)),0,(VLOOKUP($A25,chalus,5,FALSE)))</f>
        <v>60</v>
      </c>
      <c r="S25" s="37">
        <f>IF(ISNA(VLOOKUP($A25,smrap,5,FALSE)),0,(VLOOKUP($A25,smrap,5,FALSE)))</f>
        <v>427</v>
      </c>
      <c r="T25" s="37">
        <f>IF(ISNA(VLOOKUP($A25,sorges,5,FALSE)),0,(VLOOKUP($A25,sorges,5,FALSE)))</f>
        <v>60</v>
      </c>
      <c r="U25" s="37">
        <f>IF(ISNA(VLOOKUP($A25,mussidan2,5,FALSE)),0,(VLOOKUP($A25,mussidan2,5,FALSE)))</f>
        <v>0</v>
      </c>
      <c r="V25" s="45">
        <f>IF(ISNA(VLOOKUP($A25,mussidan3,5,FALSE)),0,(VLOOKUP($A25,mussidan3,5,FALSE)))</f>
        <v>0</v>
      </c>
      <c r="W25" s="199">
        <f>SUM(E25:V25)</f>
        <v>2026</v>
      </c>
    </row>
    <row r="26" spans="1:23" ht="11.25">
      <c r="A26" s="27">
        <v>2576892</v>
      </c>
      <c r="B26" s="28" t="s">
        <v>85</v>
      </c>
      <c r="C26" s="202">
        <v>5</v>
      </c>
      <c r="D26" s="27" t="s">
        <v>84</v>
      </c>
      <c r="E26" s="37">
        <f>IF(ISNA(VLOOKUP($A26,chpt87,5,FALSE)),0,(VLOOKUP($A26,chpt87,5,FALSE)))</f>
        <v>0</v>
      </c>
      <c r="F26" s="37">
        <f>IF(ISNA(VLOOKUP($A26,Loups,5,FALSE)),0,(VLOOKUP($A26,Loups,5,FALSE)))</f>
        <v>0</v>
      </c>
      <c r="G26" s="37">
        <f>IF(ISNA(VLOOKUP($A26,chpt19,5,FALSE)),0,(VLOOKUP($A26,chpt19,5,FALSE)))</f>
        <v>0</v>
      </c>
      <c r="H26" s="37">
        <f>IF(ISNA(VLOOKUP($A26,Poilus,5,FALSE)),0,(VLOOKUP($A26,Poilus,5,FALSE)))</f>
        <v>0</v>
      </c>
      <c r="I26" s="37">
        <f>IF(ISNA(VLOOKUP($A26,phase1,5,FALSE)),0,(VLOOKUP($A26,phase1,5,FALSE)))</f>
        <v>767</v>
      </c>
      <c r="J26" s="37">
        <f>IF(ISNA(VLOOKUP($A26,smblitz,5,FALSE)),0,(VLOOKUP($A26,smblitz,5,FALSE)))</f>
        <v>66</v>
      </c>
      <c r="K26" s="27">
        <f>IF(ISNA(VLOOKUP($A26,smond,5,FALSE)),0,(VLOOKUP($A26,smond,5,FALSE)))</f>
        <v>231</v>
      </c>
      <c r="L26" s="37">
        <f>IF(ISNA(VLOOKUP($A26,chpt24,5,FALSE)),0,(VLOOKUP($A26,chpt24,5,FALSE)))</f>
        <v>70</v>
      </c>
      <c r="M26" s="37">
        <f>IF(ISNA(VLOOKUP($A26,phase2,5,FALSE)),0,(VLOOKUP($A26,phase2,5,FALSE)))</f>
        <v>189</v>
      </c>
      <c r="N26" s="37">
        <f>IF(ISNA(VLOOKUP($A26,phase3,5,FALSE)),0,(VLOOKUP($A26,phase3,5,FALSE)))</f>
        <v>0</v>
      </c>
      <c r="O26" s="37">
        <f>IF(ISNA(VLOOKUP($A26,chreg,5,FALSE)),0,(VLOOKUP($A26,chreg,5,FALSE)))</f>
        <v>36</v>
      </c>
      <c r="P26" s="37">
        <f>IF(ISNA(VLOOKUP($A26,eymoutiers,5,FALSE)),0,(VLOOKUP($A26,eymoutiers,5,FALSE)))</f>
        <v>0</v>
      </c>
      <c r="Q26" s="37">
        <f>IF(ISNA(VLOOKUP($A26,neuvic,5,FALSE)),0,(VLOOKUP($A26,neuvic,5,FALSE)))</f>
        <v>0</v>
      </c>
      <c r="R26" s="37">
        <f>IF(ISNA(VLOOKUP($A26,chalus,5,FALSE)),0,(VLOOKUP($A26,chalus,5,FALSE)))</f>
        <v>0</v>
      </c>
      <c r="S26" s="37">
        <f>IF(ISNA(VLOOKUP($A26,smrap,5,FALSE)),0,(VLOOKUP($A26,smrap,5,FALSE)))</f>
        <v>380</v>
      </c>
      <c r="T26" s="37">
        <f>IF(ISNA(VLOOKUP($A26,sorges,5,FALSE)),0,(VLOOKUP($A26,sorges,5,FALSE)))</f>
        <v>42</v>
      </c>
      <c r="U26" s="37">
        <f>IF(ISNA(VLOOKUP($A26,mussidan2,5,FALSE)),0,(VLOOKUP($A26,mussidan2,5,FALSE)))</f>
        <v>36</v>
      </c>
      <c r="V26" s="45">
        <f>IF(ISNA(VLOOKUP($A26,mussidan3,5,FALSE)),0,(VLOOKUP($A26,mussidan3,5,FALSE)))</f>
        <v>206</v>
      </c>
      <c r="W26" s="199">
        <f>SUM(E26:V26)</f>
        <v>2023</v>
      </c>
    </row>
    <row r="27" spans="1:23" ht="11.25">
      <c r="A27" s="27">
        <v>1041848</v>
      </c>
      <c r="B27" s="28" t="s">
        <v>106</v>
      </c>
      <c r="C27" s="202">
        <v>5</v>
      </c>
      <c r="D27" s="27" t="s">
        <v>99</v>
      </c>
      <c r="E27" s="37">
        <f>IF(ISNA(VLOOKUP($A27,chpt87,5,FALSE)),0,(VLOOKUP($A27,chpt87,5,FALSE)))</f>
        <v>0</v>
      </c>
      <c r="F27" s="37">
        <f>IF(ISNA(VLOOKUP($A27,Loups,5,FALSE)),0,(VLOOKUP($A27,Loups,5,FALSE)))</f>
        <v>0</v>
      </c>
      <c r="G27" s="37">
        <f>IF(ISNA(VLOOKUP($A27,chpt19,5,FALSE)),0,(VLOOKUP($A27,chpt19,5,FALSE)))</f>
        <v>0</v>
      </c>
      <c r="H27" s="37">
        <f>IF(ISNA(VLOOKUP($A27,Poilus,5,FALSE)),0,(VLOOKUP($A27,Poilus,5,FALSE)))</f>
        <v>0</v>
      </c>
      <c r="I27" s="37">
        <f>IF(ISNA(VLOOKUP($A27,phase1,5,FALSE)),0,(VLOOKUP($A27,phase1,5,FALSE)))</f>
        <v>668</v>
      </c>
      <c r="J27" s="37">
        <f>IF(ISNA(VLOOKUP($A27,smblitz,5,FALSE)),0,(VLOOKUP($A27,smblitz,5,FALSE)))</f>
        <v>0</v>
      </c>
      <c r="K27" s="27">
        <f>IF(ISNA(VLOOKUP($A27,smond,5,FALSE)),0,(VLOOKUP($A27,smond,5,FALSE)))</f>
        <v>390</v>
      </c>
      <c r="L27" s="37">
        <f>IF(ISNA(VLOOKUP($A27,chpt24,5,FALSE)),0,(VLOOKUP($A27,chpt24,5,FALSE)))</f>
        <v>0</v>
      </c>
      <c r="M27" s="37">
        <f>IF(ISNA(VLOOKUP($A27,phase2,5,FALSE)),0,(VLOOKUP($A27,phase2,5,FALSE)))</f>
        <v>303</v>
      </c>
      <c r="N27" s="37">
        <f>IF(ISNA(VLOOKUP($A27,phase3,5,FALSE)),0,(VLOOKUP($A27,phase3,5,FALSE)))</f>
        <v>0</v>
      </c>
      <c r="O27" s="37">
        <f>IF(ISNA(VLOOKUP($A27,chreg,5,FALSE)),0,(VLOOKUP($A27,chreg,5,FALSE)))</f>
        <v>0</v>
      </c>
      <c r="P27" s="37">
        <f>IF(ISNA(VLOOKUP($A27,eymoutiers,5,FALSE)),0,(VLOOKUP($A27,eymoutiers,5,FALSE)))</f>
        <v>0</v>
      </c>
      <c r="Q27" s="37">
        <f>IF(ISNA(VLOOKUP($A27,neuvic,5,FALSE)),0,(VLOOKUP($A27,neuvic,5,FALSE)))</f>
        <v>0</v>
      </c>
      <c r="R27" s="37">
        <f>IF(ISNA(VLOOKUP($A27,chalus,5,FALSE)),0,(VLOOKUP($A27,chalus,5,FALSE)))</f>
        <v>0</v>
      </c>
      <c r="S27" s="37">
        <f>IF(ISNA(VLOOKUP($A27,smrap,5,FALSE)),0,(VLOOKUP($A27,smrap,5,FALSE)))</f>
        <v>0</v>
      </c>
      <c r="T27" s="37">
        <f>IF(ISNA(VLOOKUP($A27,sorges,5,FALSE)),0,(VLOOKUP($A27,sorges,5,FALSE)))</f>
        <v>54</v>
      </c>
      <c r="U27" s="37">
        <f>IF(ISNA(VLOOKUP($A27,mussidan2,5,FALSE)),0,(VLOOKUP($A27,mussidan2,5,FALSE)))</f>
        <v>92</v>
      </c>
      <c r="V27" s="45">
        <f>IF(ISNA(VLOOKUP($A27,mussidan3,5,FALSE)),0,(VLOOKUP($A27,mussidan3,5,FALSE)))</f>
        <v>460</v>
      </c>
      <c r="W27" s="199">
        <f>SUM(E27:V27)</f>
        <v>1967</v>
      </c>
    </row>
    <row r="28" spans="1:23" ht="11.25">
      <c r="A28" s="27">
        <v>2590344</v>
      </c>
      <c r="B28" s="28" t="s">
        <v>212</v>
      </c>
      <c r="C28" s="202">
        <v>5</v>
      </c>
      <c r="D28" s="27" t="s">
        <v>211</v>
      </c>
      <c r="E28" s="37">
        <f>IF(ISNA(VLOOKUP($A28,chpt87,5,FALSE)),0,(VLOOKUP($A28,chpt87,5,FALSE)))</f>
        <v>76</v>
      </c>
      <c r="F28" s="37">
        <f>IF(ISNA(VLOOKUP($A28,Loups,5,FALSE)),0,(VLOOKUP($A28,Loups,5,FALSE)))</f>
        <v>52</v>
      </c>
      <c r="G28" s="37">
        <f>IF(ISNA(VLOOKUP($A28,chpt19,5,FALSE)),0,(VLOOKUP($A28,chpt19,5,FALSE)))</f>
        <v>72</v>
      </c>
      <c r="H28" s="37">
        <f>IF(ISNA(VLOOKUP($A28,Poilus,5,FALSE)),0,(VLOOKUP($A28,Poilus,5,FALSE)))</f>
        <v>52</v>
      </c>
      <c r="I28" s="37">
        <f>IF(ISNA(VLOOKUP($A28,phase1,5,FALSE)),0,(VLOOKUP($A28,phase1,5,FALSE)))</f>
        <v>851</v>
      </c>
      <c r="J28" s="37">
        <f>IF(ISNA(VLOOKUP($A28,smblitz,5,FALSE)),0,(VLOOKUP($A28,smblitz,5,FALSE)))</f>
        <v>119</v>
      </c>
      <c r="K28" s="27">
        <f>IF(ISNA(VLOOKUP($A28,smond,5,FALSE)),0,(VLOOKUP($A28,smond,5,FALSE)))</f>
        <v>204</v>
      </c>
      <c r="L28" s="37">
        <f>IF(ISNA(VLOOKUP($A28,chpt24,5,FALSE)),0,(VLOOKUP($A28,chpt24,5,FALSE)))</f>
        <v>38</v>
      </c>
      <c r="M28" s="37">
        <f>IF(ISNA(VLOOKUP($A28,phase2,5,FALSE)),0,(VLOOKUP($A28,phase2,5,FALSE)))</f>
        <v>158</v>
      </c>
      <c r="N28" s="37">
        <f>IF(ISNA(VLOOKUP($A28,phase3,5,FALSE)),0,(VLOOKUP($A28,phase3,5,FALSE)))</f>
        <v>0</v>
      </c>
      <c r="O28" s="37">
        <f>IF(ISNA(VLOOKUP($A28,chreg,5,FALSE)),0,(VLOOKUP($A28,chreg,5,FALSE)))</f>
        <v>58</v>
      </c>
      <c r="P28" s="37">
        <f>IF(ISNA(VLOOKUP($A28,eymoutiers,5,FALSE)),0,(VLOOKUP($A28,eymoutiers,5,FALSE)))</f>
        <v>16</v>
      </c>
      <c r="Q28" s="37">
        <f>IF(ISNA(VLOOKUP($A28,neuvic,5,FALSE)),0,(VLOOKUP($A28,neuvic,5,FALSE)))</f>
        <v>0</v>
      </c>
      <c r="R28" s="37">
        <f>IF(ISNA(VLOOKUP($A28,chalus,5,FALSE)),0,(VLOOKUP($A28,chalus,5,FALSE)))</f>
        <v>52</v>
      </c>
      <c r="S28" s="37">
        <f>IF(ISNA(VLOOKUP($A28,smrap,5,FALSE)),0,(VLOOKUP($A28,smrap,5,FALSE)))</f>
        <v>212</v>
      </c>
      <c r="T28" s="37">
        <f>IF(ISNA(VLOOKUP($A28,sorges,5,FALSE)),0,(VLOOKUP($A28,sorges,5,FALSE)))</f>
        <v>0</v>
      </c>
      <c r="U28" s="37">
        <f>IF(ISNA(VLOOKUP($A28,mussidan2,5,FALSE)),0,(VLOOKUP($A28,mussidan2,5,FALSE)))</f>
        <v>0</v>
      </c>
      <c r="V28" s="45">
        <f>IF(ISNA(VLOOKUP($A28,mussidan3,5,FALSE)),0,(VLOOKUP($A28,mussidan3,5,FALSE)))</f>
        <v>0</v>
      </c>
      <c r="W28" s="199">
        <f>SUM(E28:V28)</f>
        <v>1960</v>
      </c>
    </row>
    <row r="29" spans="1:23" ht="11.25">
      <c r="A29" s="27">
        <v>1027089</v>
      </c>
      <c r="B29" s="28" t="s">
        <v>195</v>
      </c>
      <c r="C29" s="202">
        <v>5</v>
      </c>
      <c r="D29" s="27" t="s">
        <v>194</v>
      </c>
      <c r="E29" s="37">
        <f>IF(ISNA(VLOOKUP($A29,chpt87,5,FALSE)),0,(VLOOKUP($A29,chpt87,5,FALSE)))</f>
        <v>0</v>
      </c>
      <c r="F29" s="37">
        <f>IF(ISNA(VLOOKUP($A29,Loups,5,FALSE)),0,(VLOOKUP($A29,Loups,5,FALSE)))</f>
        <v>68</v>
      </c>
      <c r="G29" s="37">
        <f>IF(ISNA(VLOOKUP($A29,chpt19,5,FALSE)),0,(VLOOKUP($A29,chpt19,5,FALSE)))</f>
        <v>86</v>
      </c>
      <c r="H29" s="37">
        <f>IF(ISNA(VLOOKUP($A29,Poilus,5,FALSE)),0,(VLOOKUP($A29,Poilus,5,FALSE)))</f>
        <v>0</v>
      </c>
      <c r="I29" s="37">
        <f>IF(ISNA(VLOOKUP($A29,phase1,5,FALSE)),0,(VLOOKUP($A29,phase1,5,FALSE)))</f>
        <v>426</v>
      </c>
      <c r="J29" s="37">
        <f>IF(ISNA(VLOOKUP($A29,smblitz,5,FALSE)),0,(VLOOKUP($A29,smblitz,5,FALSE)))</f>
        <v>283</v>
      </c>
      <c r="K29" s="27">
        <f>IF(ISNA(VLOOKUP($A29,smond,5,FALSE)),0,(VLOOKUP($A29,smond,5,FALSE)))</f>
        <v>174</v>
      </c>
      <c r="L29" s="37">
        <f>IF(ISNA(VLOOKUP($A29,chpt24,5,FALSE)),0,(VLOOKUP($A29,chpt24,5,FALSE)))</f>
        <v>94</v>
      </c>
      <c r="M29" s="37">
        <f>IF(ISNA(VLOOKUP($A29,phase2,5,FALSE)),0,(VLOOKUP($A29,phase2,5,FALSE)))</f>
        <v>0</v>
      </c>
      <c r="N29" s="37">
        <f>IF(ISNA(VLOOKUP($A29,phase3,5,FALSE)),0,(VLOOKUP($A29,phase3,5,FALSE)))</f>
        <v>0</v>
      </c>
      <c r="O29" s="37">
        <f>IF(ISNA(VLOOKUP($A29,chreg,5,FALSE)),0,(VLOOKUP($A29,chreg,5,FALSE)))</f>
        <v>0</v>
      </c>
      <c r="P29" s="37">
        <f>IF(ISNA(VLOOKUP($A29,eymoutiers,5,FALSE)),0,(VLOOKUP($A29,eymoutiers,5,FALSE)))</f>
        <v>0</v>
      </c>
      <c r="Q29" s="37">
        <f>IF(ISNA(VLOOKUP($A29,neuvic,5,FALSE)),0,(VLOOKUP($A29,neuvic,5,FALSE)))</f>
        <v>68</v>
      </c>
      <c r="R29" s="37">
        <f>IF(ISNA(VLOOKUP($A29,chalus,5,FALSE)),0,(VLOOKUP($A29,chalus,5,FALSE)))</f>
        <v>94</v>
      </c>
      <c r="S29" s="37">
        <f>IF(ISNA(VLOOKUP($A29,smrap,5,FALSE)),0,(VLOOKUP($A29,smrap,5,FALSE)))</f>
        <v>0</v>
      </c>
      <c r="T29" s="37">
        <f>IF(ISNA(VLOOKUP($A29,sorges,5,FALSE)),0,(VLOOKUP($A29,sorges,5,FALSE)))</f>
        <v>68</v>
      </c>
      <c r="U29" s="37">
        <f>IF(ISNA(VLOOKUP($A29,mussidan2,5,FALSE)),0,(VLOOKUP($A29,mussidan2,5,FALSE)))</f>
        <v>242</v>
      </c>
      <c r="V29" s="45">
        <f>IF(ISNA(VLOOKUP($A29,mussidan3,5,FALSE)),0,(VLOOKUP($A29,mussidan3,5,FALSE)))</f>
        <v>356</v>
      </c>
      <c r="W29" s="199">
        <f>SUM(E29:V29)</f>
        <v>1959</v>
      </c>
    </row>
    <row r="30" spans="1:23" ht="11.25">
      <c r="A30" s="27">
        <v>2189545</v>
      </c>
      <c r="B30" s="28" t="s">
        <v>3</v>
      </c>
      <c r="C30" s="202">
        <v>5</v>
      </c>
      <c r="D30" s="27" t="s">
        <v>26</v>
      </c>
      <c r="E30" s="37">
        <f>IF(ISNA(VLOOKUP($A30,chpt87,5,FALSE)),0,(VLOOKUP($A30,chpt87,5,FALSE)))</f>
        <v>42</v>
      </c>
      <c r="F30" s="37">
        <f>IF(ISNA(VLOOKUP($A30,Loups,5,FALSE)),0,(VLOOKUP($A30,Loups,5,FALSE)))</f>
        <v>0</v>
      </c>
      <c r="G30" s="37">
        <f>IF(ISNA(VLOOKUP($A30,chpt19,5,FALSE)),0,(VLOOKUP($A30,chpt19,5,FALSE)))</f>
        <v>0</v>
      </c>
      <c r="H30" s="37">
        <f>IF(ISNA(VLOOKUP($A30,Poilus,5,FALSE)),0,(VLOOKUP($A30,Poilus,5,FALSE)))</f>
        <v>0</v>
      </c>
      <c r="I30" s="37">
        <f>IF(ISNA(VLOOKUP($A30,phase1,5,FALSE)),0,(VLOOKUP($A30,phase1,5,FALSE)))</f>
        <v>747</v>
      </c>
      <c r="J30" s="37">
        <f>IF(ISNA(VLOOKUP($A30,smblitz,5,FALSE)),0,(VLOOKUP($A30,smblitz,5,FALSE)))</f>
        <v>0</v>
      </c>
      <c r="K30" s="27">
        <f>IF(ISNA(VLOOKUP($A30,smond,5,FALSE)),0,(VLOOKUP($A30,smond,5,FALSE)))</f>
        <v>213</v>
      </c>
      <c r="L30" s="37">
        <f>IF(ISNA(VLOOKUP($A30,chpt24,5,FALSE)),0,(VLOOKUP($A30,chpt24,5,FALSE)))</f>
        <v>0</v>
      </c>
      <c r="M30" s="37">
        <f>IF(ISNA(VLOOKUP($A30,phase2,5,FALSE)),0,(VLOOKUP($A30,phase2,5,FALSE)))</f>
        <v>771</v>
      </c>
      <c r="N30" s="37">
        <f>IF(ISNA(VLOOKUP($A30,phase3,5,FALSE)),0,(VLOOKUP($A30,phase3,5,FALSE)))</f>
        <v>0</v>
      </c>
      <c r="O30" s="37">
        <f>IF(ISNA(VLOOKUP($A30,chreg,5,FALSE)),0,(VLOOKUP($A30,chreg,5,FALSE)))</f>
        <v>84</v>
      </c>
      <c r="P30" s="37">
        <f>IF(ISNA(VLOOKUP($A30,eymoutiers,5,FALSE)),0,(VLOOKUP($A30,eymoutiers,5,FALSE)))</f>
        <v>12</v>
      </c>
      <c r="Q30" s="37">
        <f>IF(ISNA(VLOOKUP($A30,neuvic,5,FALSE)),0,(VLOOKUP($A30,neuvic,5,FALSE)))</f>
        <v>0</v>
      </c>
      <c r="R30" s="37">
        <f>IF(ISNA(VLOOKUP($A30,chalus,5,FALSE)),0,(VLOOKUP($A30,chalus,5,FALSE)))</f>
        <v>0</v>
      </c>
      <c r="S30" s="37">
        <f>IF(ISNA(VLOOKUP($A30,smrap,5,FALSE)),0,(VLOOKUP($A30,smrap,5,FALSE)))</f>
        <v>0</v>
      </c>
      <c r="T30" s="37">
        <f>IF(ISNA(VLOOKUP($A30,sorges,5,FALSE)),0,(VLOOKUP($A30,sorges,5,FALSE)))</f>
        <v>0</v>
      </c>
      <c r="U30" s="37">
        <f>IF(ISNA(VLOOKUP($A30,mussidan2,5,FALSE)),0,(VLOOKUP($A30,mussidan2,5,FALSE)))</f>
        <v>0</v>
      </c>
      <c r="V30" s="45">
        <f>IF(ISNA(VLOOKUP($A30,mussidan3,5,FALSE)),0,(VLOOKUP($A30,mussidan3,5,FALSE)))</f>
        <v>0</v>
      </c>
      <c r="W30" s="199">
        <f>SUM(E30:V30)</f>
        <v>1869</v>
      </c>
    </row>
    <row r="31" spans="1:23" ht="11.25">
      <c r="A31" s="27">
        <v>1022175</v>
      </c>
      <c r="B31" s="28" t="s">
        <v>90</v>
      </c>
      <c r="C31" s="202">
        <v>5</v>
      </c>
      <c r="D31" s="27" t="s">
        <v>84</v>
      </c>
      <c r="E31" s="37">
        <f>IF(ISNA(VLOOKUP($A31,chpt87,5,FALSE)),0,(VLOOKUP($A31,chpt87,5,FALSE)))</f>
        <v>0</v>
      </c>
      <c r="F31" s="37">
        <f>IF(ISNA(VLOOKUP($A31,Loups,5,FALSE)),0,(VLOOKUP($A31,Loups,5,FALSE)))</f>
        <v>0</v>
      </c>
      <c r="G31" s="37">
        <f>IF(ISNA(VLOOKUP($A31,chpt19,5,FALSE)),0,(VLOOKUP($A31,chpt19,5,FALSE)))</f>
        <v>0</v>
      </c>
      <c r="H31" s="37">
        <f>IF(ISNA(VLOOKUP($A31,Poilus,5,FALSE)),0,(VLOOKUP($A31,Poilus,5,FALSE)))</f>
        <v>0</v>
      </c>
      <c r="I31" s="37">
        <f>IF(ISNA(VLOOKUP($A31,phase1,5,FALSE)),0,(VLOOKUP($A31,phase1,5,FALSE)))</f>
        <v>693</v>
      </c>
      <c r="J31" s="37">
        <f>IF(ISNA(VLOOKUP($A31,smblitz,5,FALSE)),0,(VLOOKUP($A31,smblitz,5,FALSE)))</f>
        <v>334</v>
      </c>
      <c r="K31" s="27">
        <f>IF(ISNA(VLOOKUP($A31,smond,5,FALSE)),0,(VLOOKUP($A31,smond,5,FALSE)))</f>
        <v>0</v>
      </c>
      <c r="L31" s="37">
        <f>IF(ISNA(VLOOKUP($A31,chpt24,5,FALSE)),0,(VLOOKUP($A31,chpt24,5,FALSE)))</f>
        <v>0</v>
      </c>
      <c r="M31" s="37">
        <f>IF(ISNA(VLOOKUP($A31,phase2,5,FALSE)),0,(VLOOKUP($A31,phase2,5,FALSE)))</f>
        <v>168</v>
      </c>
      <c r="N31" s="37">
        <f>IF(ISNA(VLOOKUP($A31,phase3,5,FALSE)),0,(VLOOKUP($A31,phase3,5,FALSE)))</f>
        <v>0</v>
      </c>
      <c r="O31" s="37">
        <f>IF(ISNA(VLOOKUP($A31,chreg,5,FALSE)),0,(VLOOKUP($A31,chreg,5,FALSE)))</f>
        <v>0</v>
      </c>
      <c r="P31" s="37">
        <f>IF(ISNA(VLOOKUP($A31,eymoutiers,5,FALSE)),0,(VLOOKUP($A31,eymoutiers,5,FALSE)))</f>
        <v>0</v>
      </c>
      <c r="Q31" s="37">
        <f>IF(ISNA(VLOOKUP($A31,neuvic,5,FALSE)),0,(VLOOKUP($A31,neuvic,5,FALSE)))</f>
        <v>0</v>
      </c>
      <c r="R31" s="37">
        <f>IF(ISNA(VLOOKUP($A31,chalus,5,FALSE)),0,(VLOOKUP($A31,chalus,5,FALSE)))</f>
        <v>0</v>
      </c>
      <c r="S31" s="37">
        <f>IF(ISNA(VLOOKUP($A31,smrap,5,FALSE)),0,(VLOOKUP($A31,smrap,5,FALSE)))</f>
        <v>0</v>
      </c>
      <c r="T31" s="37">
        <f>IF(ISNA(VLOOKUP($A31,sorges,5,FALSE)),0,(VLOOKUP($A31,sorges,5,FALSE)))</f>
        <v>0</v>
      </c>
      <c r="U31" s="37">
        <f>IF(ISNA(VLOOKUP($A31,mussidan2,5,FALSE)),0,(VLOOKUP($A31,mussidan2,5,FALSE)))</f>
        <v>150</v>
      </c>
      <c r="V31" s="45">
        <f>IF(ISNA(VLOOKUP($A31,mussidan3,5,FALSE)),0,(VLOOKUP($A31,mussidan3,5,FALSE)))</f>
        <v>502</v>
      </c>
      <c r="W31" s="199">
        <f>SUM(E31:V31)</f>
        <v>1847</v>
      </c>
    </row>
    <row r="32" spans="1:23" ht="11.25">
      <c r="A32" s="27">
        <v>2548014</v>
      </c>
      <c r="B32" s="28" t="s">
        <v>133</v>
      </c>
      <c r="C32" s="202">
        <v>5</v>
      </c>
      <c r="D32" s="27" t="s">
        <v>132</v>
      </c>
      <c r="E32" s="37">
        <f>IF(ISNA(VLOOKUP($A32,chpt87,5,FALSE)),0,(VLOOKUP($A32,chpt87,5,FALSE)))</f>
        <v>0</v>
      </c>
      <c r="F32" s="37">
        <f>IF(ISNA(VLOOKUP($A32,Loups,5,FALSE)),0,(VLOOKUP($A32,Loups,5,FALSE)))</f>
        <v>60</v>
      </c>
      <c r="G32" s="37">
        <f>IF(ISNA(VLOOKUP($A32,chpt19,5,FALSE)),0,(VLOOKUP($A32,chpt19,5,FALSE)))</f>
        <v>0</v>
      </c>
      <c r="H32" s="37">
        <f>IF(ISNA(VLOOKUP($A32,Poilus,5,FALSE)),0,(VLOOKUP($A32,Poilus,5,FALSE)))</f>
        <v>0</v>
      </c>
      <c r="I32" s="37">
        <f>IF(ISNA(VLOOKUP($A32,phase1,5,FALSE)),0,(VLOOKUP($A32,phase1,5,FALSE)))</f>
        <v>502</v>
      </c>
      <c r="J32" s="37">
        <f>IF(ISNA(VLOOKUP($A32,smblitz,5,FALSE)),0,(VLOOKUP($A32,smblitz,5,FALSE)))</f>
        <v>167</v>
      </c>
      <c r="K32" s="27">
        <f>IF(ISNA(VLOOKUP($A32,smond,5,FALSE)),0,(VLOOKUP($A32,smond,5,FALSE)))</f>
        <v>517</v>
      </c>
      <c r="L32" s="37">
        <f>IF(ISNA(VLOOKUP($A32,chpt24,5,FALSE)),0,(VLOOKUP($A32,chpt24,5,FALSE)))</f>
        <v>64</v>
      </c>
      <c r="M32" s="37">
        <f>IF(ISNA(VLOOKUP($A32,phase2,5,FALSE)),0,(VLOOKUP($A32,phase2,5,FALSE)))</f>
        <v>109</v>
      </c>
      <c r="N32" s="37">
        <f>IF(ISNA(VLOOKUP($A32,phase3,5,FALSE)),0,(VLOOKUP($A32,phase3,5,FALSE)))</f>
        <v>0</v>
      </c>
      <c r="O32" s="37">
        <f>IF(ISNA(VLOOKUP($A32,chreg,5,FALSE)),0,(VLOOKUP($A32,chreg,5,FALSE)))</f>
        <v>0</v>
      </c>
      <c r="P32" s="37">
        <f>IF(ISNA(VLOOKUP($A32,eymoutiers,5,FALSE)),0,(VLOOKUP($A32,eymoutiers,5,FALSE)))</f>
        <v>0</v>
      </c>
      <c r="Q32" s="37">
        <f>IF(ISNA(VLOOKUP($A32,neuvic,5,FALSE)),0,(VLOOKUP($A32,neuvic,5,FALSE)))</f>
        <v>0</v>
      </c>
      <c r="R32" s="37">
        <f>IF(ISNA(VLOOKUP($A32,chalus,5,FALSE)),0,(VLOOKUP($A32,chalus,5,FALSE)))</f>
        <v>0</v>
      </c>
      <c r="S32" s="37">
        <f>IF(ISNA(VLOOKUP($A32,smrap,5,FALSE)),0,(VLOOKUP($A32,smrap,5,FALSE)))</f>
        <v>0</v>
      </c>
      <c r="T32" s="37">
        <f>IF(ISNA(VLOOKUP($A32,sorges,5,FALSE)),0,(VLOOKUP($A32,sorges,5,FALSE)))</f>
        <v>0</v>
      </c>
      <c r="U32" s="37">
        <f>IF(ISNA(VLOOKUP($A32,mussidan2,5,FALSE)),0,(VLOOKUP($A32,mussidan2,5,FALSE)))</f>
        <v>52</v>
      </c>
      <c r="V32" s="45">
        <f>IF(ISNA(VLOOKUP($A32,mussidan3,5,FALSE)),0,(VLOOKUP($A32,mussidan3,5,FALSE)))</f>
        <v>364</v>
      </c>
      <c r="W32" s="199">
        <f>SUM(E32:V32)</f>
        <v>1835</v>
      </c>
    </row>
    <row r="33" spans="1:23" ht="11.25">
      <c r="A33" s="27">
        <v>1060392</v>
      </c>
      <c r="B33" s="28" t="s">
        <v>184</v>
      </c>
      <c r="C33" s="202">
        <v>5</v>
      </c>
      <c r="D33" s="27" t="s">
        <v>181</v>
      </c>
      <c r="E33" s="37">
        <f>IF(ISNA(VLOOKUP($A33,chpt87,5,FALSE)),0,(VLOOKUP($A33,chpt87,5,FALSE)))</f>
        <v>0</v>
      </c>
      <c r="F33" s="37">
        <f>IF(ISNA(VLOOKUP($A33,Loups,5,FALSE)),0,(VLOOKUP($A33,Loups,5,FALSE)))</f>
        <v>0</v>
      </c>
      <c r="G33" s="37">
        <f>IF(ISNA(VLOOKUP($A33,chpt19,5,FALSE)),0,(VLOOKUP($A33,chpt19,5,FALSE)))</f>
        <v>0</v>
      </c>
      <c r="H33" s="37">
        <f>IF(ISNA(VLOOKUP($A33,Poilus,5,FALSE)),0,(VLOOKUP($A33,Poilus,5,FALSE)))</f>
        <v>0</v>
      </c>
      <c r="I33" s="37">
        <f>IF(ISNA(VLOOKUP($A33,phase1,5,FALSE)),0,(VLOOKUP($A33,phase1,5,FALSE)))</f>
        <v>606</v>
      </c>
      <c r="J33" s="37">
        <f>IF(ISNA(VLOOKUP($A33,smblitz,5,FALSE)),0,(VLOOKUP($A33,smblitz,5,FALSE)))</f>
        <v>267</v>
      </c>
      <c r="K33" s="27">
        <f>IF(ISNA(VLOOKUP($A33,smond,5,FALSE)),0,(VLOOKUP($A33,smond,5,FALSE)))</f>
        <v>245</v>
      </c>
      <c r="L33" s="37">
        <f>IF(ISNA(VLOOKUP($A33,chpt24,5,FALSE)),0,(VLOOKUP($A33,chpt24,5,FALSE)))</f>
        <v>0</v>
      </c>
      <c r="M33" s="37">
        <f>IF(ISNA(VLOOKUP($A33,phase2,5,FALSE)),0,(VLOOKUP($A33,phase2,5,FALSE)))</f>
        <v>690</v>
      </c>
      <c r="N33" s="37">
        <f>IF(ISNA(VLOOKUP($A33,phase3,5,FALSE)),0,(VLOOKUP($A33,phase3,5,FALSE)))</f>
        <v>0</v>
      </c>
      <c r="O33" s="37">
        <f>IF(ISNA(VLOOKUP($A33,chreg,5,FALSE)),0,(VLOOKUP($A33,chreg,5,FALSE)))</f>
        <v>0</v>
      </c>
      <c r="P33" s="37">
        <f>IF(ISNA(VLOOKUP($A33,eymoutiers,5,FALSE)),0,(VLOOKUP($A33,eymoutiers,5,FALSE)))</f>
        <v>0</v>
      </c>
      <c r="Q33" s="37">
        <f>IF(ISNA(VLOOKUP($A33,neuvic,5,FALSE)),0,(VLOOKUP($A33,neuvic,5,FALSE)))</f>
        <v>0</v>
      </c>
      <c r="R33" s="37">
        <f>IF(ISNA(VLOOKUP($A33,chalus,5,FALSE)),0,(VLOOKUP($A33,chalus,5,FALSE)))</f>
        <v>0</v>
      </c>
      <c r="S33" s="37">
        <f>IF(ISNA(VLOOKUP($A33,smrap,5,FALSE)),0,(VLOOKUP($A33,smrap,5,FALSE)))</f>
        <v>0</v>
      </c>
      <c r="T33" s="37">
        <f>IF(ISNA(VLOOKUP($A33,sorges,5,FALSE)),0,(VLOOKUP($A33,sorges,5,FALSE)))</f>
        <v>0</v>
      </c>
      <c r="U33" s="37">
        <f>IF(ISNA(VLOOKUP($A33,mussidan2,5,FALSE)),0,(VLOOKUP($A33,mussidan2,5,FALSE)))</f>
        <v>0</v>
      </c>
      <c r="V33" s="45">
        <f>IF(ISNA(VLOOKUP($A33,mussidan3,5,FALSE)),0,(VLOOKUP($A33,mussidan3,5,FALSE)))</f>
        <v>0</v>
      </c>
      <c r="W33" s="199">
        <f>SUM(E33:V33)</f>
        <v>1808</v>
      </c>
    </row>
    <row r="34" spans="1:23" ht="11.25">
      <c r="A34" s="27">
        <v>1125375</v>
      </c>
      <c r="B34" s="28" t="s">
        <v>36</v>
      </c>
      <c r="C34" s="202">
        <v>6</v>
      </c>
      <c r="D34" s="27" t="s">
        <v>44</v>
      </c>
      <c r="E34" s="37">
        <f>IF(ISNA(VLOOKUP($A34,chpt87,5,FALSE)),0,(VLOOKUP($A34,chpt87,5,FALSE)))</f>
        <v>20</v>
      </c>
      <c r="F34" s="37">
        <f>IF(ISNA(VLOOKUP($A34,Loups,5,FALSE)),0,(VLOOKUP($A34,Loups,5,FALSE)))</f>
        <v>38</v>
      </c>
      <c r="G34" s="37">
        <f>IF(ISNA(VLOOKUP($A34,chpt19,5,FALSE)),0,(VLOOKUP($A34,chpt19,5,FALSE)))</f>
        <v>0</v>
      </c>
      <c r="H34" s="37">
        <f>IF(ISNA(VLOOKUP($A34,Poilus,5,FALSE)),0,(VLOOKUP($A34,Poilus,5,FALSE)))</f>
        <v>44</v>
      </c>
      <c r="I34" s="37">
        <f>IF(ISNA(VLOOKUP($A34,phase1,5,FALSE)),0,(VLOOKUP($A34,phase1,5,FALSE)))</f>
        <v>455</v>
      </c>
      <c r="J34" s="37">
        <f>IF(ISNA(VLOOKUP($A34,smblitz,5,FALSE)),0,(VLOOKUP($A34,smblitz,5,FALSE)))</f>
        <v>180</v>
      </c>
      <c r="K34" s="27">
        <f>IF(ISNA(VLOOKUP($A34,smond,5,FALSE)),0,(VLOOKUP($A34,smond,5,FALSE)))</f>
        <v>380</v>
      </c>
      <c r="L34" s="37">
        <f>IF(ISNA(VLOOKUP($A34,chpt24,5,FALSE)),0,(VLOOKUP($A34,chpt24,5,FALSE)))</f>
        <v>0</v>
      </c>
      <c r="M34" s="37">
        <f>IF(ISNA(VLOOKUP($A34,phase2,5,FALSE)),0,(VLOOKUP($A34,phase2,5,FALSE)))</f>
        <v>223</v>
      </c>
      <c r="N34" s="37">
        <f>IF(ISNA(VLOOKUP($A34,phase3,5,FALSE)),0,(VLOOKUP($A34,phase3,5,FALSE)))</f>
        <v>0</v>
      </c>
      <c r="O34" s="37">
        <f>IF(ISNA(VLOOKUP($A34,chreg,5,FALSE)),0,(VLOOKUP($A34,chreg,5,FALSE)))</f>
        <v>44</v>
      </c>
      <c r="P34" s="37">
        <f>IF(ISNA(VLOOKUP($A34,eymoutiers,5,FALSE)),0,(VLOOKUP($A34,eymoutiers,5,FALSE)))</f>
        <v>20</v>
      </c>
      <c r="Q34" s="37">
        <f>IF(ISNA(VLOOKUP($A34,neuvic,5,FALSE)),0,(VLOOKUP($A34,neuvic,5,FALSE)))</f>
        <v>0</v>
      </c>
      <c r="R34" s="37">
        <f>IF(ISNA(VLOOKUP($A34,chalus,5,FALSE)),0,(VLOOKUP($A34,chalus,5,FALSE)))</f>
        <v>64</v>
      </c>
      <c r="S34" s="37">
        <f>IF(ISNA(VLOOKUP($A34,smrap,5,FALSE)),0,(VLOOKUP($A34,smrap,5,FALSE)))</f>
        <v>308</v>
      </c>
      <c r="T34" s="37">
        <f>IF(ISNA(VLOOKUP($A34,sorges,5,FALSE)),0,(VLOOKUP($A34,sorges,5,FALSE)))</f>
        <v>0</v>
      </c>
      <c r="U34" s="37">
        <f>IF(ISNA(VLOOKUP($A34,mussidan2,5,FALSE)),0,(VLOOKUP($A34,mussidan2,5,FALSE)))</f>
        <v>0</v>
      </c>
      <c r="V34" s="45">
        <f>IF(ISNA(VLOOKUP($A34,mussidan3,5,FALSE)),0,(VLOOKUP($A34,mussidan3,5,FALSE)))</f>
        <v>0</v>
      </c>
      <c r="W34" s="199">
        <f>SUM(E34:V34)</f>
        <v>1776</v>
      </c>
    </row>
    <row r="35" spans="1:23" ht="11.25">
      <c r="A35" s="27">
        <v>1014556</v>
      </c>
      <c r="B35" s="28" t="s">
        <v>30</v>
      </c>
      <c r="C35" s="202">
        <v>5</v>
      </c>
      <c r="D35" s="27" t="s">
        <v>26</v>
      </c>
      <c r="E35" s="37">
        <f>IF(ISNA(VLOOKUP($A35,chpt87,5,FALSE)),0,(VLOOKUP($A35,chpt87,5,FALSE)))</f>
        <v>0</v>
      </c>
      <c r="F35" s="37">
        <f>IF(ISNA(VLOOKUP($A35,Loups,5,FALSE)),0,(VLOOKUP($A35,Loups,5,FALSE)))</f>
        <v>56</v>
      </c>
      <c r="G35" s="37">
        <f>IF(ISNA(VLOOKUP($A35,chpt19,5,FALSE)),0,(VLOOKUP($A35,chpt19,5,FALSE)))</f>
        <v>70</v>
      </c>
      <c r="H35" s="37">
        <f>IF(ISNA(VLOOKUP($A35,Poilus,5,FALSE)),0,(VLOOKUP($A35,Poilus,5,FALSE)))</f>
        <v>62</v>
      </c>
      <c r="I35" s="37">
        <f>IF(ISNA(VLOOKUP($A35,phase1,5,FALSE)),0,(VLOOKUP($A35,phase1,5,FALSE)))</f>
        <v>436</v>
      </c>
      <c r="J35" s="37">
        <f>IF(ISNA(VLOOKUP($A35,smblitz,5,FALSE)),0,(VLOOKUP($A35,smblitz,5,FALSE)))</f>
        <v>185</v>
      </c>
      <c r="K35" s="27">
        <f>IF(ISNA(VLOOKUP($A35,smond,5,FALSE)),0,(VLOOKUP($A35,smond,5,FALSE)))</f>
        <v>270</v>
      </c>
      <c r="L35" s="37">
        <f>IF(ISNA(VLOOKUP($A35,chpt24,5,FALSE)),0,(VLOOKUP($A35,chpt24,5,FALSE)))</f>
        <v>0</v>
      </c>
      <c r="M35" s="37">
        <f>IF(ISNA(VLOOKUP($A35,phase2,5,FALSE)),0,(VLOOKUP($A35,phase2,5,FALSE)))</f>
        <v>168</v>
      </c>
      <c r="N35" s="37">
        <f>IF(ISNA(VLOOKUP($A35,phase3,5,FALSE)),0,(VLOOKUP($A35,phase3,5,FALSE)))</f>
        <v>0</v>
      </c>
      <c r="O35" s="37">
        <f>IF(ISNA(VLOOKUP($A35,chreg,5,FALSE)),0,(VLOOKUP($A35,chreg,5,FALSE)))</f>
        <v>100</v>
      </c>
      <c r="P35" s="37">
        <f>IF(ISNA(VLOOKUP($A35,eymoutiers,5,FALSE)),0,(VLOOKUP($A35,eymoutiers,5,FALSE)))</f>
        <v>0</v>
      </c>
      <c r="Q35" s="37">
        <f>IF(ISNA(VLOOKUP($A35,neuvic,5,FALSE)),0,(VLOOKUP($A35,neuvic,5,FALSE)))</f>
        <v>66</v>
      </c>
      <c r="R35" s="37">
        <f>IF(ISNA(VLOOKUP($A35,chalus,5,FALSE)),0,(VLOOKUP($A35,chalus,5,FALSE)))</f>
        <v>86</v>
      </c>
      <c r="S35" s="37">
        <f>IF(ISNA(VLOOKUP($A35,smrap,5,FALSE)),0,(VLOOKUP($A35,smrap,5,FALSE)))</f>
        <v>273</v>
      </c>
      <c r="T35" s="37">
        <f>IF(ISNA(VLOOKUP($A35,sorges,5,FALSE)),0,(VLOOKUP($A35,sorges,5,FALSE)))</f>
        <v>0</v>
      </c>
      <c r="U35" s="37">
        <f>IF(ISNA(VLOOKUP($A35,mussidan2,5,FALSE)),0,(VLOOKUP($A35,mussidan2,5,FALSE)))</f>
        <v>0</v>
      </c>
      <c r="V35" s="45">
        <f>IF(ISNA(VLOOKUP($A35,mussidan3,5,FALSE)),0,(VLOOKUP($A35,mussidan3,5,FALSE)))</f>
        <v>0</v>
      </c>
      <c r="W35" s="199">
        <f>SUM(E35:V35)</f>
        <v>1772</v>
      </c>
    </row>
    <row r="36" spans="1:23" ht="11.25">
      <c r="A36" s="35">
        <v>1065469</v>
      </c>
      <c r="B36" s="28" t="s">
        <v>77</v>
      </c>
      <c r="C36" s="202">
        <v>5</v>
      </c>
      <c r="D36" s="27" t="s">
        <v>74</v>
      </c>
      <c r="E36" s="37">
        <f>IF(ISNA(VLOOKUP($A36,chpt87,5,FALSE)),0,(VLOOKUP($A36,chpt87,5,FALSE)))</f>
        <v>0</v>
      </c>
      <c r="F36" s="37">
        <f>IF(ISNA(VLOOKUP($A36,Loups,5,FALSE)),0,(VLOOKUP($A36,Loups,5,FALSE)))</f>
        <v>0</v>
      </c>
      <c r="G36" s="37">
        <f>IF(ISNA(VLOOKUP($A36,chpt19,5,FALSE)),0,(VLOOKUP($A36,chpt19,5,FALSE)))</f>
        <v>62</v>
      </c>
      <c r="H36" s="37">
        <f>IF(ISNA(VLOOKUP($A36,Poilus,5,FALSE)),0,(VLOOKUP($A36,Poilus,5,FALSE)))</f>
        <v>50</v>
      </c>
      <c r="I36" s="37">
        <f>IF(ISNA(VLOOKUP($A36,phase1,5,FALSE)),0,(VLOOKUP($A36,phase1,5,FALSE)))</f>
        <v>510</v>
      </c>
      <c r="J36" s="37">
        <f>IF(ISNA(VLOOKUP($A36,smblitz,5,FALSE)),0,(VLOOKUP($A36,smblitz,5,FALSE)))</f>
        <v>0</v>
      </c>
      <c r="K36" s="27">
        <f>IF(ISNA(VLOOKUP($A36,smond,5,FALSE)),0,(VLOOKUP($A36,smond,5,FALSE)))</f>
        <v>201</v>
      </c>
      <c r="L36" s="37">
        <f>IF(ISNA(VLOOKUP($A36,chpt24,5,FALSE)),0,(VLOOKUP($A36,chpt24,5,FALSE)))</f>
        <v>54</v>
      </c>
      <c r="M36" s="37">
        <f>IF(ISNA(VLOOKUP($A36,phase2,5,FALSE)),0,(VLOOKUP($A36,phase2,5,FALSE)))</f>
        <v>422</v>
      </c>
      <c r="N36" s="37">
        <f>IF(ISNA(VLOOKUP($A36,phase3,5,FALSE)),0,(VLOOKUP($A36,phase3,5,FALSE)))</f>
        <v>0</v>
      </c>
      <c r="O36" s="37">
        <f>IF(ISNA(VLOOKUP($A36,chreg,5,FALSE)),0,(VLOOKUP($A36,chreg,5,FALSE)))</f>
        <v>80</v>
      </c>
      <c r="P36" s="37">
        <f>IF(ISNA(VLOOKUP($A36,eymoutiers,5,FALSE)),0,(VLOOKUP($A36,eymoutiers,5,FALSE)))</f>
        <v>50</v>
      </c>
      <c r="Q36" s="37">
        <f>IF(ISNA(VLOOKUP($A36,neuvic,5,FALSE)),0,(VLOOKUP($A36,neuvic,5,FALSE)))</f>
        <v>54</v>
      </c>
      <c r="R36" s="37">
        <f>IF(ISNA(VLOOKUP($A36,chalus,5,FALSE)),0,(VLOOKUP($A36,chalus,5,FALSE)))</f>
        <v>48</v>
      </c>
      <c r="S36" s="37">
        <f>IF(ISNA(VLOOKUP($A36,smrap,5,FALSE)),0,(VLOOKUP($A36,smrap,5,FALSE)))</f>
        <v>0</v>
      </c>
      <c r="T36" s="37">
        <f>IF(ISNA(VLOOKUP($A36,sorges,5,FALSE)),0,(VLOOKUP($A36,sorges,5,FALSE)))</f>
        <v>0</v>
      </c>
      <c r="U36" s="37">
        <f>IF(ISNA(VLOOKUP($A36,mussidan2,5,FALSE)),0,(VLOOKUP($A36,mussidan2,5,FALSE)))</f>
        <v>0</v>
      </c>
      <c r="V36" s="45">
        <f>IF(ISNA(VLOOKUP($A36,mussidan3,5,FALSE)),0,(VLOOKUP($A36,mussidan3,5,FALSE)))</f>
        <v>164</v>
      </c>
      <c r="W36" s="199">
        <f>SUM(E36:V36)</f>
        <v>1695</v>
      </c>
    </row>
    <row r="37" spans="1:23" ht="11.25">
      <c r="A37" s="35">
        <v>1059951</v>
      </c>
      <c r="B37" s="28" t="s">
        <v>32</v>
      </c>
      <c r="C37" s="202">
        <v>5</v>
      </c>
      <c r="D37" s="27" t="s">
        <v>211</v>
      </c>
      <c r="E37" s="37">
        <f>IF(ISNA(VLOOKUP($A37,chpt87,5,FALSE)),0,(VLOOKUP($A37,chpt87,5,FALSE)))</f>
        <v>48</v>
      </c>
      <c r="F37" s="37">
        <f>IF(ISNA(VLOOKUP($A37,Loups,5,FALSE)),0,(VLOOKUP($A37,Loups,5,FALSE)))</f>
        <v>0</v>
      </c>
      <c r="G37" s="37">
        <f>IF(ISNA(VLOOKUP($A37,chpt19,5,FALSE)),0,(VLOOKUP($A37,chpt19,5,FALSE)))</f>
        <v>36</v>
      </c>
      <c r="H37" s="37">
        <f>IF(ISNA(VLOOKUP($A37,Poilus,5,FALSE)),0,(VLOOKUP($A37,Poilus,5,FALSE)))</f>
        <v>90</v>
      </c>
      <c r="I37" s="37">
        <f>IF(ISNA(VLOOKUP($A37,phase1,5,FALSE)),0,(VLOOKUP($A37,phase1,5,FALSE)))</f>
        <v>802</v>
      </c>
      <c r="J37" s="37">
        <f>IF(ISNA(VLOOKUP($A37,smblitz,5,FALSE)),0,(VLOOKUP($A37,smblitz,5,FALSE)))</f>
        <v>0</v>
      </c>
      <c r="K37" s="27">
        <f>IF(ISNA(VLOOKUP($A37,smond,5,FALSE)),0,(VLOOKUP($A37,smond,5,FALSE)))</f>
        <v>232</v>
      </c>
      <c r="L37" s="37">
        <f>IF(ISNA(VLOOKUP($A37,chpt24,5,FALSE)),0,(VLOOKUP($A37,chpt24,5,FALSE)))</f>
        <v>0</v>
      </c>
      <c r="M37" s="37">
        <f>IF(ISNA(VLOOKUP($A37,phase2,5,FALSE)),0,(VLOOKUP($A37,phase2,5,FALSE)))</f>
        <v>239</v>
      </c>
      <c r="N37" s="37">
        <f>IF(ISNA(VLOOKUP($A37,phase3,5,FALSE)),0,(VLOOKUP($A37,phase3,5,FALSE)))</f>
        <v>0</v>
      </c>
      <c r="O37" s="37">
        <f>IF(ISNA(VLOOKUP($A37,chreg,5,FALSE)),0,(VLOOKUP($A37,chreg,5,FALSE)))</f>
        <v>48</v>
      </c>
      <c r="P37" s="37">
        <f>IF(ISNA(VLOOKUP($A37,eymoutiers,5,FALSE)),0,(VLOOKUP($A37,eymoutiers,5,FALSE)))</f>
        <v>0</v>
      </c>
      <c r="Q37" s="37">
        <f>IF(ISNA(VLOOKUP($A37,neuvic,5,FALSE)),0,(VLOOKUP($A37,neuvic,5,FALSE)))</f>
        <v>0</v>
      </c>
      <c r="R37" s="37">
        <f>IF(ISNA(VLOOKUP($A37,chalus,5,FALSE)),0,(VLOOKUP($A37,chalus,5,FALSE)))</f>
        <v>62</v>
      </c>
      <c r="S37" s="37">
        <f>IF(ISNA(VLOOKUP($A37,smrap,5,FALSE)),0,(VLOOKUP($A37,smrap,5,FALSE)))</f>
        <v>0</v>
      </c>
      <c r="T37" s="37">
        <f>IF(ISNA(VLOOKUP($A37,sorges,5,FALSE)),0,(VLOOKUP($A37,sorges,5,FALSE)))</f>
        <v>0</v>
      </c>
      <c r="U37" s="37">
        <f>IF(ISNA(VLOOKUP($A37,mussidan2,5,FALSE)),0,(VLOOKUP($A37,mussidan2,5,FALSE)))</f>
        <v>0</v>
      </c>
      <c r="V37" s="45">
        <f>IF(ISNA(VLOOKUP($A37,mussidan3,5,FALSE)),0,(VLOOKUP($A37,mussidan3,5,FALSE)))</f>
        <v>0</v>
      </c>
      <c r="W37" s="199">
        <f>SUM(E37:V37)</f>
        <v>1557</v>
      </c>
    </row>
    <row r="38" spans="1:23" ht="11.25">
      <c r="A38" s="27">
        <v>1128866</v>
      </c>
      <c r="B38" s="36" t="s">
        <v>155</v>
      </c>
      <c r="C38" s="202">
        <v>5</v>
      </c>
      <c r="D38" s="27" t="s">
        <v>144</v>
      </c>
      <c r="E38" s="37">
        <f>IF(ISNA(VLOOKUP($A38,chpt87,5,FALSE)),0,(VLOOKUP($A38,chpt87,5,FALSE)))</f>
        <v>24</v>
      </c>
      <c r="F38" s="37">
        <f>IF(ISNA(VLOOKUP($A38,Loups,5,FALSE)),0,(VLOOKUP($A38,Loups,5,FALSE)))</f>
        <v>34</v>
      </c>
      <c r="G38" s="37">
        <f>IF(ISNA(VLOOKUP($A38,chpt19,5,FALSE)),0,(VLOOKUP($A38,chpt19,5,FALSE)))</f>
        <v>22</v>
      </c>
      <c r="H38" s="37">
        <f>IF(ISNA(VLOOKUP($A38,Poilus,5,FALSE)),0,(VLOOKUP($A38,Poilus,5,FALSE)))</f>
        <v>34</v>
      </c>
      <c r="I38" s="37">
        <f>IF(ISNA(VLOOKUP($A38,phase1,5,FALSE)),0,(VLOOKUP($A38,phase1,5,FALSE)))</f>
        <v>517</v>
      </c>
      <c r="J38" s="37">
        <f>IF(ISNA(VLOOKUP($A38,smblitz,5,FALSE)),0,(VLOOKUP($A38,smblitz,5,FALSE)))</f>
        <v>62</v>
      </c>
      <c r="K38" s="27">
        <f>IF(ISNA(VLOOKUP($A38,smond,5,FALSE)),0,(VLOOKUP($A38,smond,5,FALSE)))</f>
        <v>172</v>
      </c>
      <c r="L38" s="37">
        <f>IF(ISNA(VLOOKUP($A38,chpt24,5,FALSE)),0,(VLOOKUP($A38,chpt24,5,FALSE)))</f>
        <v>16</v>
      </c>
      <c r="M38" s="37">
        <f>IF(ISNA(VLOOKUP($A38,phase2,5,FALSE)),0,(VLOOKUP($A38,phase2,5,FALSE)))</f>
        <v>472</v>
      </c>
      <c r="N38" s="37">
        <f>IF(ISNA(VLOOKUP($A38,phase3,5,FALSE)),0,(VLOOKUP($A38,phase3,5,FALSE)))</f>
        <v>0</v>
      </c>
      <c r="O38" s="37">
        <f>IF(ISNA(VLOOKUP($A38,chreg,5,FALSE)),0,(VLOOKUP($A38,chreg,5,FALSE)))</f>
        <v>0</v>
      </c>
      <c r="P38" s="37">
        <f>IF(ISNA(VLOOKUP($A38,eymoutiers,5,FALSE)),0,(VLOOKUP($A38,eymoutiers,5,FALSE)))</f>
        <v>0</v>
      </c>
      <c r="Q38" s="37">
        <f>IF(ISNA(VLOOKUP($A38,neuvic,5,FALSE)),0,(VLOOKUP($A38,neuvic,5,FALSE)))</f>
        <v>0</v>
      </c>
      <c r="R38" s="37">
        <f>IF(ISNA(VLOOKUP($A38,chalus,5,FALSE)),0,(VLOOKUP($A38,chalus,5,FALSE)))</f>
        <v>0</v>
      </c>
      <c r="S38" s="37">
        <f>IF(ISNA(VLOOKUP($A38,smrap,5,FALSE)),0,(VLOOKUP($A38,smrap,5,FALSE)))</f>
        <v>0</v>
      </c>
      <c r="T38" s="37">
        <f>IF(ISNA(VLOOKUP($A38,sorges,5,FALSE)),0,(VLOOKUP($A38,sorges,5,FALSE)))</f>
        <v>0</v>
      </c>
      <c r="U38" s="37">
        <f>IF(ISNA(VLOOKUP($A38,mussidan2,5,FALSE)),0,(VLOOKUP($A38,mussidan2,5,FALSE)))</f>
        <v>0</v>
      </c>
      <c r="V38" s="45">
        <f>IF(ISNA(VLOOKUP($A38,mussidan3,5,FALSE)),0,(VLOOKUP($A38,mussidan3,5,FALSE)))</f>
        <v>152</v>
      </c>
      <c r="W38" s="199">
        <f>SUM(E38:V38)</f>
        <v>1505</v>
      </c>
    </row>
    <row r="39" spans="1:23" ht="11.25">
      <c r="A39" s="27">
        <v>2286684</v>
      </c>
      <c r="B39" s="28" t="s">
        <v>1</v>
      </c>
      <c r="C39" s="202">
        <v>5</v>
      </c>
      <c r="D39" s="27" t="s">
        <v>26</v>
      </c>
      <c r="E39" s="37">
        <f>IF(ISNA(VLOOKUP($A39,chpt87,5,FALSE)),0,(VLOOKUP($A39,chpt87,5,FALSE)))</f>
        <v>68</v>
      </c>
      <c r="F39" s="37">
        <f>IF(ISNA(VLOOKUP($A39,Loups,5,FALSE)),0,(VLOOKUP($A39,Loups,5,FALSE)))</f>
        <v>0</v>
      </c>
      <c r="G39" s="37">
        <f>IF(ISNA(VLOOKUP($A39,chpt19,5,FALSE)),0,(VLOOKUP($A39,chpt19,5,FALSE)))</f>
        <v>0</v>
      </c>
      <c r="H39" s="37">
        <f>IF(ISNA(VLOOKUP($A39,Poilus,5,FALSE)),0,(VLOOKUP($A39,Poilus,5,FALSE)))</f>
        <v>0</v>
      </c>
      <c r="I39" s="37">
        <f>IF(ISNA(VLOOKUP($A39,phase1,5,FALSE)),0,(VLOOKUP($A39,phase1,5,FALSE)))</f>
        <v>648</v>
      </c>
      <c r="J39" s="37">
        <f>IF(ISNA(VLOOKUP($A39,smblitz,5,FALSE)),0,(VLOOKUP($A39,smblitz,5,FALSE)))</f>
        <v>0</v>
      </c>
      <c r="K39" s="27">
        <f>IF(ISNA(VLOOKUP($A39,smond,5,FALSE)),0,(VLOOKUP($A39,smond,5,FALSE)))</f>
        <v>0</v>
      </c>
      <c r="L39" s="37">
        <f>IF(ISNA(VLOOKUP($A39,chpt24,5,FALSE)),0,(VLOOKUP($A39,chpt24,5,FALSE)))</f>
        <v>0</v>
      </c>
      <c r="M39" s="37">
        <f>IF(ISNA(VLOOKUP($A39,phase2,5,FALSE)),0,(VLOOKUP($A39,phase2,5,FALSE)))</f>
        <v>465</v>
      </c>
      <c r="N39" s="37">
        <f>IF(ISNA(VLOOKUP($A39,phase3,5,FALSE)),0,(VLOOKUP($A39,phase3,5,FALSE)))</f>
        <v>0</v>
      </c>
      <c r="O39" s="37">
        <f>IF(ISNA(VLOOKUP($A39,chreg,5,FALSE)),0,(VLOOKUP($A39,chreg,5,FALSE)))</f>
        <v>98</v>
      </c>
      <c r="P39" s="37">
        <f>IF(ISNA(VLOOKUP($A39,eymoutiers,5,FALSE)),0,(VLOOKUP($A39,eymoutiers,5,FALSE)))</f>
        <v>46</v>
      </c>
      <c r="Q39" s="37">
        <f>IF(ISNA(VLOOKUP($A39,neuvic,5,FALSE)),0,(VLOOKUP($A39,neuvic,5,FALSE)))</f>
        <v>70</v>
      </c>
      <c r="R39" s="37">
        <f>IF(ISNA(VLOOKUP($A39,chalus,5,FALSE)),0,(VLOOKUP($A39,chalus,5,FALSE)))</f>
        <v>104</v>
      </c>
      <c r="S39" s="37">
        <f>IF(ISNA(VLOOKUP($A39,smrap,5,FALSE)),0,(VLOOKUP($A39,smrap,5,FALSE)))</f>
        <v>0</v>
      </c>
      <c r="T39" s="37">
        <f>IF(ISNA(VLOOKUP($A39,sorges,5,FALSE)),0,(VLOOKUP($A39,sorges,5,FALSE)))</f>
        <v>0</v>
      </c>
      <c r="U39" s="37">
        <f>IF(ISNA(VLOOKUP($A39,mussidan2,5,FALSE)),0,(VLOOKUP($A39,mussidan2,5,FALSE)))</f>
        <v>0</v>
      </c>
      <c r="V39" s="45">
        <f>IF(ISNA(VLOOKUP($A39,mussidan3,5,FALSE)),0,(VLOOKUP($A39,mussidan3,5,FALSE)))</f>
        <v>0</v>
      </c>
      <c r="W39" s="199">
        <f>SUM(E39:V39)</f>
        <v>1499</v>
      </c>
    </row>
    <row r="40" spans="1:23" ht="11.25">
      <c r="A40" s="27">
        <v>2692671</v>
      </c>
      <c r="B40" s="28" t="s">
        <v>35</v>
      </c>
      <c r="C40" s="202">
        <v>6</v>
      </c>
      <c r="D40" s="27" t="s">
        <v>44</v>
      </c>
      <c r="E40" s="37">
        <f>IF(ISNA(VLOOKUP($A40,chpt87,5,FALSE)),0,(VLOOKUP($A40,chpt87,5,FALSE)))</f>
        <v>38</v>
      </c>
      <c r="F40" s="37">
        <f>IF(ISNA(VLOOKUP($A40,Loups,5,FALSE)),0,(VLOOKUP($A40,Loups,5,FALSE)))</f>
        <v>0</v>
      </c>
      <c r="G40" s="37">
        <f>IF(ISNA(VLOOKUP($A40,chpt19,5,FALSE)),0,(VLOOKUP($A40,chpt19,5,FALSE)))</f>
        <v>0</v>
      </c>
      <c r="H40" s="37">
        <f>IF(ISNA(VLOOKUP($A40,Poilus,5,FALSE)),0,(VLOOKUP($A40,Poilus,5,FALSE)))</f>
        <v>56</v>
      </c>
      <c r="I40" s="37">
        <f>IF(ISNA(VLOOKUP($A40,phase1,5,FALSE)),0,(VLOOKUP($A40,phase1,5,FALSE)))</f>
        <v>825</v>
      </c>
      <c r="J40" s="37">
        <f>IF(ISNA(VLOOKUP($A40,smblitz,5,FALSE)),0,(VLOOKUP($A40,smblitz,5,FALSE)))</f>
        <v>0</v>
      </c>
      <c r="K40" s="27">
        <f>IF(ISNA(VLOOKUP($A40,smond,5,FALSE)),0,(VLOOKUP($A40,smond,5,FALSE)))</f>
        <v>0</v>
      </c>
      <c r="L40" s="37">
        <f>IF(ISNA(VLOOKUP($A40,chpt24,5,FALSE)),0,(VLOOKUP($A40,chpt24,5,FALSE)))</f>
        <v>0</v>
      </c>
      <c r="M40" s="37">
        <f>IF(ISNA(VLOOKUP($A40,phase2,5,FALSE)),0,(VLOOKUP($A40,phase2,5,FALSE)))</f>
        <v>508</v>
      </c>
      <c r="N40" s="37">
        <f>IF(ISNA(VLOOKUP($A40,phase3,5,FALSE)),0,(VLOOKUP($A40,phase3,5,FALSE)))</f>
        <v>0</v>
      </c>
      <c r="O40" s="37">
        <f>IF(ISNA(VLOOKUP($A40,chreg,5,FALSE)),0,(VLOOKUP($A40,chreg,5,FALSE)))</f>
        <v>62</v>
      </c>
      <c r="P40" s="37">
        <f>IF(ISNA(VLOOKUP($A40,eymoutiers,5,FALSE)),0,(VLOOKUP($A40,eymoutiers,5,FALSE)))</f>
        <v>0</v>
      </c>
      <c r="Q40" s="37">
        <f>IF(ISNA(VLOOKUP($A40,neuvic,5,FALSE)),0,(VLOOKUP($A40,neuvic,5,FALSE)))</f>
        <v>0</v>
      </c>
      <c r="R40" s="37">
        <f>IF(ISNA(VLOOKUP($A40,chalus,5,FALSE)),0,(VLOOKUP($A40,chalus,5,FALSE)))</f>
        <v>0</v>
      </c>
      <c r="S40" s="37">
        <f>IF(ISNA(VLOOKUP($A40,smrap,5,FALSE)),0,(VLOOKUP($A40,smrap,5,FALSE)))</f>
        <v>0</v>
      </c>
      <c r="T40" s="37">
        <f>IF(ISNA(VLOOKUP($A40,sorges,5,FALSE)),0,(VLOOKUP($A40,sorges,5,FALSE)))</f>
        <v>0</v>
      </c>
      <c r="U40" s="37">
        <f>IF(ISNA(VLOOKUP($A40,mussidan2,5,FALSE)),0,(VLOOKUP($A40,mussidan2,5,FALSE)))</f>
        <v>0</v>
      </c>
      <c r="V40" s="45">
        <f>IF(ISNA(VLOOKUP($A40,mussidan3,5,FALSE)),0,(VLOOKUP($A40,mussidan3,5,FALSE)))</f>
        <v>0</v>
      </c>
      <c r="W40" s="199">
        <f>SUM(E40:V40)</f>
        <v>1489</v>
      </c>
    </row>
    <row r="41" spans="1:23" ht="11.25">
      <c r="A41" s="27">
        <v>2590839</v>
      </c>
      <c r="B41" s="28" t="s">
        <v>92</v>
      </c>
      <c r="C41" s="202">
        <v>5</v>
      </c>
      <c r="D41" s="27" t="s">
        <v>84</v>
      </c>
      <c r="E41" s="37">
        <f>IF(ISNA(VLOOKUP($A41,chpt87,5,FALSE)),0,(VLOOKUP($A41,chpt87,5,FALSE)))</f>
        <v>0</v>
      </c>
      <c r="F41" s="37">
        <f>IF(ISNA(VLOOKUP($A41,Loups,5,FALSE)),0,(VLOOKUP($A41,Loups,5,FALSE)))</f>
        <v>0</v>
      </c>
      <c r="G41" s="37">
        <f>IF(ISNA(VLOOKUP($A41,chpt19,5,FALSE)),0,(VLOOKUP($A41,chpt19,5,FALSE)))</f>
        <v>0</v>
      </c>
      <c r="H41" s="37">
        <f>IF(ISNA(VLOOKUP($A41,Poilus,5,FALSE)),0,(VLOOKUP($A41,Poilus,5,FALSE)))</f>
        <v>0</v>
      </c>
      <c r="I41" s="37">
        <f>IF(ISNA(VLOOKUP($A41,phase1,5,FALSE)),0,(VLOOKUP($A41,phase1,5,FALSE)))</f>
        <v>449</v>
      </c>
      <c r="J41" s="37">
        <f>IF(ISNA(VLOOKUP($A41,smblitz,5,FALSE)),0,(VLOOKUP($A41,smblitz,5,FALSE)))</f>
        <v>0</v>
      </c>
      <c r="K41" s="27">
        <f>IF(ISNA(VLOOKUP($A41,smond,5,FALSE)),0,(VLOOKUP($A41,smond,5,FALSE)))</f>
        <v>393</v>
      </c>
      <c r="L41" s="37">
        <f>IF(ISNA(VLOOKUP($A41,chpt24,5,FALSE)),0,(VLOOKUP($A41,chpt24,5,FALSE)))</f>
        <v>102</v>
      </c>
      <c r="M41" s="37">
        <f>IF(ISNA(VLOOKUP($A41,phase2,5,FALSE)),0,(VLOOKUP($A41,phase2,5,FALSE)))</f>
        <v>465</v>
      </c>
      <c r="N41" s="37">
        <f>IF(ISNA(VLOOKUP($A41,phase3,5,FALSE)),0,(VLOOKUP($A41,phase3,5,FALSE)))</f>
        <v>0</v>
      </c>
      <c r="O41" s="37">
        <f>IF(ISNA(VLOOKUP($A41,chreg,5,FALSE)),0,(VLOOKUP($A41,chreg,5,FALSE)))</f>
        <v>0</v>
      </c>
      <c r="P41" s="37">
        <f>IF(ISNA(VLOOKUP($A41,eymoutiers,5,FALSE)),0,(VLOOKUP($A41,eymoutiers,5,FALSE)))</f>
        <v>0</v>
      </c>
      <c r="Q41" s="37">
        <f>IF(ISNA(VLOOKUP($A41,neuvic,5,FALSE)),0,(VLOOKUP($A41,neuvic,5,FALSE)))</f>
        <v>0</v>
      </c>
      <c r="R41" s="37">
        <f>IF(ISNA(VLOOKUP($A41,chalus,5,FALSE)),0,(VLOOKUP($A41,chalus,5,FALSE)))</f>
        <v>0</v>
      </c>
      <c r="S41" s="37">
        <f>IF(ISNA(VLOOKUP($A41,smrap,5,FALSE)),0,(VLOOKUP($A41,smrap,5,FALSE)))</f>
        <v>0</v>
      </c>
      <c r="T41" s="37">
        <f>IF(ISNA(VLOOKUP($A41,sorges,5,FALSE)),0,(VLOOKUP($A41,sorges,5,FALSE)))</f>
        <v>0</v>
      </c>
      <c r="U41" s="37">
        <f>IF(ISNA(VLOOKUP($A41,mussidan2,5,FALSE)),0,(VLOOKUP($A41,mussidan2,5,FALSE)))</f>
        <v>54</v>
      </c>
      <c r="V41" s="45">
        <f>IF(ISNA(VLOOKUP($A41,mussidan3,5,FALSE)),0,(VLOOKUP($A41,mussidan3,5,FALSE)))</f>
        <v>0</v>
      </c>
      <c r="W41" s="199">
        <f>SUM(E41:V41)</f>
        <v>1463</v>
      </c>
    </row>
    <row r="42" spans="1:23" ht="11.25">
      <c r="A42" s="27">
        <v>1002943</v>
      </c>
      <c r="B42" s="28" t="s">
        <v>217</v>
      </c>
      <c r="C42" s="202">
        <v>6</v>
      </c>
      <c r="D42" s="27" t="s">
        <v>211</v>
      </c>
      <c r="E42" s="37">
        <f>IF(ISNA(VLOOKUP($A42,chpt87,5,FALSE)),0,(VLOOKUP($A42,chpt87,5,FALSE)))</f>
        <v>30</v>
      </c>
      <c r="F42" s="37">
        <f>IF(ISNA(VLOOKUP($A42,Loups,5,FALSE)),0,(VLOOKUP($A42,Loups,5,FALSE)))</f>
        <v>0</v>
      </c>
      <c r="G42" s="37">
        <f>IF(ISNA(VLOOKUP($A42,chpt19,5,FALSE)),0,(VLOOKUP($A42,chpt19,5,FALSE)))</f>
        <v>0</v>
      </c>
      <c r="H42" s="37">
        <f>IF(ISNA(VLOOKUP($A42,Poilus,5,FALSE)),0,(VLOOKUP($A42,Poilus,5,FALSE)))</f>
        <v>74</v>
      </c>
      <c r="I42" s="37">
        <f>IF(ISNA(VLOOKUP($A42,phase1,5,FALSE)),0,(VLOOKUP($A42,phase1,5,FALSE)))</f>
        <v>798</v>
      </c>
      <c r="J42" s="37">
        <f>IF(ISNA(VLOOKUP($A42,smblitz,5,FALSE)),0,(VLOOKUP($A42,smblitz,5,FALSE)))</f>
        <v>0</v>
      </c>
      <c r="K42" s="27">
        <f>IF(ISNA(VLOOKUP($A42,smond,5,FALSE)),0,(VLOOKUP($A42,smond,5,FALSE)))</f>
        <v>515</v>
      </c>
      <c r="L42" s="37">
        <f>IF(ISNA(VLOOKUP($A42,chpt24,5,FALSE)),0,(VLOOKUP($A42,chpt24,5,FALSE)))</f>
        <v>0</v>
      </c>
      <c r="M42" s="37">
        <f>IF(ISNA(VLOOKUP($A42,phase2,5,FALSE)),0,(VLOOKUP($A42,phase2,5,FALSE)))</f>
        <v>0</v>
      </c>
      <c r="N42" s="37">
        <f>IF(ISNA(VLOOKUP($A42,phase3,5,FALSE)),0,(VLOOKUP($A42,phase3,5,FALSE)))</f>
        <v>0</v>
      </c>
      <c r="O42" s="37">
        <f>IF(ISNA(VLOOKUP($A42,chreg,5,FALSE)),0,(VLOOKUP($A42,chreg,5,FALSE)))</f>
        <v>0</v>
      </c>
      <c r="P42" s="37">
        <f>IF(ISNA(VLOOKUP($A42,eymoutiers,5,FALSE)),0,(VLOOKUP($A42,eymoutiers,5,FALSE)))</f>
        <v>0</v>
      </c>
      <c r="Q42" s="37">
        <f>IF(ISNA(VLOOKUP($A42,neuvic,5,FALSE)),0,(VLOOKUP($A42,neuvic,5,FALSE)))</f>
        <v>0</v>
      </c>
      <c r="R42" s="37">
        <f>IF(ISNA(VLOOKUP($A42,chalus,5,FALSE)),0,(VLOOKUP($A42,chalus,5,FALSE)))</f>
        <v>0</v>
      </c>
      <c r="S42" s="37">
        <f>IF(ISNA(VLOOKUP($A42,smrap,5,FALSE)),0,(VLOOKUP($A42,smrap,5,FALSE)))</f>
        <v>0</v>
      </c>
      <c r="T42" s="37">
        <f>IF(ISNA(VLOOKUP($A42,sorges,5,FALSE)),0,(VLOOKUP($A42,sorges,5,FALSE)))</f>
        <v>0</v>
      </c>
      <c r="U42" s="37">
        <f>IF(ISNA(VLOOKUP($A42,mussidan2,5,FALSE)),0,(VLOOKUP($A42,mussidan2,5,FALSE)))</f>
        <v>0</v>
      </c>
      <c r="V42" s="45">
        <f>IF(ISNA(VLOOKUP($A42,mussidan3,5,FALSE)),0,(VLOOKUP($A42,mussidan3,5,FALSE)))</f>
        <v>0</v>
      </c>
      <c r="W42" s="199">
        <f>SUM(E42:V42)</f>
        <v>1417</v>
      </c>
    </row>
    <row r="43" spans="1:23" ht="11.25">
      <c r="A43" s="27">
        <v>2692642</v>
      </c>
      <c r="B43" s="28" t="s">
        <v>31</v>
      </c>
      <c r="C43" s="202">
        <v>5</v>
      </c>
      <c r="D43" s="27" t="s">
        <v>44</v>
      </c>
      <c r="E43" s="37">
        <f>IF(ISNA(VLOOKUP($A43,chpt87,5,FALSE)),0,(VLOOKUP($A43,chpt87,5,FALSE)))</f>
        <v>54</v>
      </c>
      <c r="F43" s="37">
        <f>IF(ISNA(VLOOKUP($A43,Loups,5,FALSE)),0,(VLOOKUP($A43,Loups,5,FALSE)))</f>
        <v>0</v>
      </c>
      <c r="G43" s="37">
        <f>IF(ISNA(VLOOKUP($A43,chpt19,5,FALSE)),0,(VLOOKUP($A43,chpt19,5,FALSE)))</f>
        <v>0</v>
      </c>
      <c r="H43" s="37">
        <f>IF(ISNA(VLOOKUP($A43,Poilus,5,FALSE)),0,(VLOOKUP($A43,Poilus,5,FALSE)))</f>
        <v>28</v>
      </c>
      <c r="I43" s="37">
        <f>IF(ISNA(VLOOKUP($A43,phase1,5,FALSE)),0,(VLOOKUP($A43,phase1,5,FALSE)))</f>
        <v>579</v>
      </c>
      <c r="J43" s="37">
        <f>IF(ISNA(VLOOKUP($A43,smblitz,5,FALSE)),0,(VLOOKUP($A43,smblitz,5,FALSE)))</f>
        <v>278</v>
      </c>
      <c r="K43" s="27">
        <f>IF(ISNA(VLOOKUP($A43,smond,5,FALSE)),0,(VLOOKUP($A43,smond,5,FALSE)))</f>
        <v>210</v>
      </c>
      <c r="L43" s="37">
        <f>IF(ISNA(VLOOKUP($A43,chpt24,5,FALSE)),0,(VLOOKUP($A43,chpt24,5,FALSE)))</f>
        <v>0</v>
      </c>
      <c r="M43" s="37">
        <f>IF(ISNA(VLOOKUP($A43,phase2,5,FALSE)),0,(VLOOKUP($A43,phase2,5,FALSE)))</f>
        <v>135</v>
      </c>
      <c r="N43" s="37">
        <f>IF(ISNA(VLOOKUP($A43,phase3,5,FALSE)),0,(VLOOKUP($A43,phase3,5,FALSE)))</f>
        <v>0</v>
      </c>
      <c r="O43" s="37">
        <f>IF(ISNA(VLOOKUP($A43,chreg,5,FALSE)),0,(VLOOKUP($A43,chreg,5,FALSE)))</f>
        <v>46</v>
      </c>
      <c r="P43" s="37">
        <f>IF(ISNA(VLOOKUP($A43,eymoutiers,5,FALSE)),0,(VLOOKUP($A43,eymoutiers,5,FALSE)))</f>
        <v>36</v>
      </c>
      <c r="Q43" s="37">
        <f>IF(ISNA(VLOOKUP($A43,neuvic,5,FALSE)),0,(VLOOKUP($A43,neuvic,5,FALSE)))</f>
        <v>0</v>
      </c>
      <c r="R43" s="37">
        <f>IF(ISNA(VLOOKUP($A43,chalus,5,FALSE)),0,(VLOOKUP($A43,chalus,5,FALSE)))</f>
        <v>42</v>
      </c>
      <c r="S43" s="37">
        <f>IF(ISNA(VLOOKUP($A43,smrap,5,FALSE)),0,(VLOOKUP($A43,smrap,5,FALSE)))</f>
        <v>0</v>
      </c>
      <c r="T43" s="37">
        <f>IF(ISNA(VLOOKUP($A43,sorges,5,FALSE)),0,(VLOOKUP($A43,sorges,5,FALSE)))</f>
        <v>0</v>
      </c>
      <c r="U43" s="37">
        <f>IF(ISNA(VLOOKUP($A43,mussidan2,5,FALSE)),0,(VLOOKUP($A43,mussidan2,5,FALSE)))</f>
        <v>0</v>
      </c>
      <c r="V43" s="45">
        <f>IF(ISNA(VLOOKUP($A43,mussidan3,5,FALSE)),0,(VLOOKUP($A43,mussidan3,5,FALSE)))</f>
        <v>0</v>
      </c>
      <c r="W43" s="199">
        <f>SUM(E43:V43)</f>
        <v>1408</v>
      </c>
    </row>
    <row r="44" spans="1:23" ht="11.25">
      <c r="A44" s="27">
        <v>2791037</v>
      </c>
      <c r="B44" s="28" t="s">
        <v>28</v>
      </c>
      <c r="C44" s="202">
        <v>5</v>
      </c>
      <c r="D44" s="27" t="s">
        <v>44</v>
      </c>
      <c r="E44" s="37">
        <f>IF(ISNA(VLOOKUP($A44,chpt87,5,FALSE)),0,(VLOOKUP($A44,chpt87,5,FALSE)))</f>
        <v>26</v>
      </c>
      <c r="F44" s="37">
        <f>IF(ISNA(VLOOKUP($A44,Loups,5,FALSE)),0,(VLOOKUP($A44,Loups,5,FALSE)))</f>
        <v>0</v>
      </c>
      <c r="G44" s="37">
        <f>IF(ISNA(VLOOKUP($A44,chpt19,5,FALSE)),0,(VLOOKUP($A44,chpt19,5,FALSE)))</f>
        <v>0</v>
      </c>
      <c r="H44" s="37">
        <f>IF(ISNA(VLOOKUP($A44,Poilus,5,FALSE)),0,(VLOOKUP($A44,Poilus,5,FALSE)))</f>
        <v>84</v>
      </c>
      <c r="I44" s="37">
        <f>IF(ISNA(VLOOKUP($A44,phase1,5,FALSE)),0,(VLOOKUP($A44,phase1,5,FALSE)))</f>
        <v>468</v>
      </c>
      <c r="J44" s="37">
        <f>IF(ISNA(VLOOKUP($A44,smblitz,5,FALSE)),0,(VLOOKUP($A44,smblitz,5,FALSE)))</f>
        <v>127</v>
      </c>
      <c r="K44" s="27">
        <f>IF(ISNA(VLOOKUP($A44,smond,5,FALSE)),0,(VLOOKUP($A44,smond,5,FALSE)))</f>
        <v>0</v>
      </c>
      <c r="L44" s="37">
        <f>IF(ISNA(VLOOKUP($A44,chpt24,5,FALSE)),0,(VLOOKUP($A44,chpt24,5,FALSE)))</f>
        <v>0</v>
      </c>
      <c r="M44" s="37">
        <f>IF(ISNA(VLOOKUP($A44,phase2,5,FALSE)),0,(VLOOKUP($A44,phase2,5,FALSE)))</f>
        <v>41</v>
      </c>
      <c r="N44" s="37">
        <f>IF(ISNA(VLOOKUP($A44,phase3,5,FALSE)),0,(VLOOKUP($A44,phase3,5,FALSE)))</f>
        <v>0</v>
      </c>
      <c r="O44" s="37">
        <f>IF(ISNA(VLOOKUP($A44,chreg,5,FALSE)),0,(VLOOKUP($A44,chreg,5,FALSE)))</f>
        <v>54</v>
      </c>
      <c r="P44" s="37">
        <f>IF(ISNA(VLOOKUP($A44,eymoutiers,5,FALSE)),0,(VLOOKUP($A44,eymoutiers,5,FALSE)))</f>
        <v>22</v>
      </c>
      <c r="Q44" s="37">
        <f>IF(ISNA(VLOOKUP($A44,neuvic,5,FALSE)),0,(VLOOKUP($A44,neuvic,5,FALSE)))</f>
        <v>50</v>
      </c>
      <c r="R44" s="37">
        <f>IF(ISNA(VLOOKUP($A44,chalus,5,FALSE)),0,(VLOOKUP($A44,chalus,5,FALSE)))</f>
        <v>66</v>
      </c>
      <c r="S44" s="37">
        <f>IF(ISNA(VLOOKUP($A44,smrap,5,FALSE)),0,(VLOOKUP($A44,smrap,5,FALSE)))</f>
        <v>401</v>
      </c>
      <c r="T44" s="37">
        <f>IF(ISNA(VLOOKUP($A44,sorges,5,FALSE)),0,(VLOOKUP($A44,sorges,5,FALSE)))</f>
        <v>22</v>
      </c>
      <c r="U44" s="37">
        <f>IF(ISNA(VLOOKUP($A44,mussidan2,5,FALSE)),0,(VLOOKUP($A44,mussidan2,5,FALSE)))</f>
        <v>0</v>
      </c>
      <c r="V44" s="45">
        <f>IF(ISNA(VLOOKUP($A44,mussidan3,5,FALSE)),0,(VLOOKUP($A44,mussidan3,5,FALSE)))</f>
        <v>0</v>
      </c>
      <c r="W44" s="199">
        <f>SUM(E44:V44)</f>
        <v>1361</v>
      </c>
    </row>
    <row r="45" spans="1:23" ht="11.25">
      <c r="A45" s="27">
        <v>2576824</v>
      </c>
      <c r="B45" s="28" t="s">
        <v>86</v>
      </c>
      <c r="C45" s="202">
        <v>5</v>
      </c>
      <c r="D45" s="27" t="s">
        <v>84</v>
      </c>
      <c r="E45" s="37">
        <f>IF(ISNA(VLOOKUP($A45,chpt87,5,FALSE)),0,(VLOOKUP($A45,chpt87,5,FALSE)))</f>
        <v>0</v>
      </c>
      <c r="F45" s="37">
        <f>IF(ISNA(VLOOKUP($A45,Loups,5,FALSE)),0,(VLOOKUP($A45,Loups,5,FALSE)))</f>
        <v>0</v>
      </c>
      <c r="G45" s="37">
        <f>IF(ISNA(VLOOKUP($A45,chpt19,5,FALSE)),0,(VLOOKUP($A45,chpt19,5,FALSE)))</f>
        <v>0</v>
      </c>
      <c r="H45" s="37">
        <f>IF(ISNA(VLOOKUP($A45,Poilus,5,FALSE)),0,(VLOOKUP($A45,Poilus,5,FALSE)))</f>
        <v>0</v>
      </c>
      <c r="I45" s="37">
        <f>IF(ISNA(VLOOKUP($A45,phase1,5,FALSE)),0,(VLOOKUP($A45,phase1,5,FALSE)))</f>
        <v>513</v>
      </c>
      <c r="J45" s="37">
        <f>IF(ISNA(VLOOKUP($A45,smblitz,5,FALSE)),0,(VLOOKUP($A45,smblitz,5,FALSE)))</f>
        <v>83</v>
      </c>
      <c r="K45" s="27">
        <f>IF(ISNA(VLOOKUP($A45,smond,5,FALSE)),0,(VLOOKUP($A45,smond,5,FALSE)))</f>
        <v>156</v>
      </c>
      <c r="L45" s="37">
        <f>IF(ISNA(VLOOKUP($A45,chpt24,5,FALSE)),0,(VLOOKUP($A45,chpt24,5,FALSE)))</f>
        <v>22</v>
      </c>
      <c r="M45" s="37">
        <f>IF(ISNA(VLOOKUP($A45,phase2,5,FALSE)),0,(VLOOKUP($A45,phase2,5,FALSE)))</f>
        <v>79</v>
      </c>
      <c r="N45" s="37">
        <f>IF(ISNA(VLOOKUP($A45,phase3,5,FALSE)),0,(VLOOKUP($A45,phase3,5,FALSE)))</f>
        <v>0</v>
      </c>
      <c r="O45" s="37">
        <f>IF(ISNA(VLOOKUP($A45,chreg,5,FALSE)),0,(VLOOKUP($A45,chreg,5,FALSE)))</f>
        <v>0</v>
      </c>
      <c r="P45" s="37">
        <f>IF(ISNA(VLOOKUP($A45,eymoutiers,5,FALSE)),0,(VLOOKUP($A45,eymoutiers,5,FALSE)))</f>
        <v>0</v>
      </c>
      <c r="Q45" s="37">
        <f>IF(ISNA(VLOOKUP($A45,neuvic,5,FALSE)),0,(VLOOKUP($A45,neuvic,5,FALSE)))</f>
        <v>0</v>
      </c>
      <c r="R45" s="37">
        <f>IF(ISNA(VLOOKUP($A45,chalus,5,FALSE)),0,(VLOOKUP($A45,chalus,5,FALSE)))</f>
        <v>0</v>
      </c>
      <c r="S45" s="37">
        <f>IF(ISNA(VLOOKUP($A45,smrap,5,FALSE)),0,(VLOOKUP($A45,smrap,5,FALSE)))</f>
        <v>0</v>
      </c>
      <c r="T45" s="37">
        <f>IF(ISNA(VLOOKUP($A45,sorges,5,FALSE)),0,(VLOOKUP($A45,sorges,5,FALSE)))</f>
        <v>32</v>
      </c>
      <c r="U45" s="37">
        <f>IF(ISNA(VLOOKUP($A45,mussidan2,5,FALSE)),0,(VLOOKUP($A45,mussidan2,5,FALSE)))</f>
        <v>66</v>
      </c>
      <c r="V45" s="45">
        <f>IF(ISNA(VLOOKUP($A45,mussidan3,5,FALSE)),0,(VLOOKUP($A45,mussidan3,5,FALSE)))</f>
        <v>382</v>
      </c>
      <c r="W45" s="199">
        <f>SUM(E45:V45)</f>
        <v>1333</v>
      </c>
    </row>
    <row r="46" spans="1:23" ht="11.25">
      <c r="A46" s="27">
        <v>2189554</v>
      </c>
      <c r="B46" s="28" t="s">
        <v>270</v>
      </c>
      <c r="C46" s="202">
        <v>5</v>
      </c>
      <c r="D46" s="27" t="s">
        <v>26</v>
      </c>
      <c r="E46" s="37">
        <f>IF(ISNA(VLOOKUP($A46,chpt87,5,FALSE)),0,(VLOOKUP($A46,chpt87,5,FALSE)))</f>
        <v>90</v>
      </c>
      <c r="F46" s="37">
        <f>IF(ISNA(VLOOKUP($A46,Loups,5,FALSE)),0,(VLOOKUP($A46,Loups,5,FALSE)))</f>
        <v>0</v>
      </c>
      <c r="G46" s="37">
        <f>IF(ISNA(VLOOKUP($A46,chpt19,5,FALSE)),0,(VLOOKUP($A46,chpt19,5,FALSE)))</f>
        <v>0</v>
      </c>
      <c r="H46" s="37">
        <f>IF(ISNA(VLOOKUP($A46,Poilus,5,FALSE)),0,(VLOOKUP($A46,Poilus,5,FALSE)))</f>
        <v>0</v>
      </c>
      <c r="I46" s="37">
        <f>IF(ISNA(VLOOKUP($A46,phase1,5,FALSE)),0,(VLOOKUP($A46,phase1,5,FALSE)))</f>
        <v>673</v>
      </c>
      <c r="J46" s="37">
        <f>IF(ISNA(VLOOKUP($A46,smblitz,5,FALSE)),0,(VLOOKUP($A46,smblitz,5,FALSE)))</f>
        <v>0</v>
      </c>
      <c r="K46" s="27">
        <f>IF(ISNA(VLOOKUP($A46,smond,5,FALSE)),0,(VLOOKUP($A46,smond,5,FALSE)))</f>
        <v>340</v>
      </c>
      <c r="L46" s="37">
        <f>IF(ISNA(VLOOKUP($A46,chpt24,5,FALSE)),0,(VLOOKUP($A46,chpt24,5,FALSE)))</f>
        <v>0</v>
      </c>
      <c r="M46" s="37">
        <f>IF(ISNA(VLOOKUP($A46,phase2,5,FALSE)),0,(VLOOKUP($A46,phase2,5,FALSE)))</f>
        <v>0</v>
      </c>
      <c r="N46" s="37">
        <f>IF(ISNA(VLOOKUP($A46,phase3,5,FALSE)),0,(VLOOKUP($A46,phase3,5,FALSE)))</f>
        <v>0</v>
      </c>
      <c r="O46" s="37">
        <f>IF(ISNA(VLOOKUP($A46,chreg,5,FALSE)),0,(VLOOKUP($A46,chreg,5,FALSE)))</f>
        <v>68</v>
      </c>
      <c r="P46" s="37">
        <f>IF(ISNA(VLOOKUP($A46,eymoutiers,5,FALSE)),0,(VLOOKUP($A46,eymoutiers,5,FALSE)))</f>
        <v>40</v>
      </c>
      <c r="Q46" s="37">
        <f>IF(ISNA(VLOOKUP($A46,neuvic,5,FALSE)),0,(VLOOKUP($A46,neuvic,5,FALSE)))</f>
        <v>0</v>
      </c>
      <c r="R46" s="37">
        <f>IF(ISNA(VLOOKUP($A46,chalus,5,FALSE)),0,(VLOOKUP($A46,chalus,5,FALSE)))</f>
        <v>0</v>
      </c>
      <c r="S46" s="37">
        <f>IF(ISNA(VLOOKUP($A46,smrap,5,FALSE)),0,(VLOOKUP($A46,smrap,5,FALSE)))</f>
        <v>0</v>
      </c>
      <c r="T46" s="37">
        <f>IF(ISNA(VLOOKUP($A46,sorges,5,FALSE)),0,(VLOOKUP($A46,sorges,5,FALSE)))</f>
        <v>0</v>
      </c>
      <c r="U46" s="37">
        <f>IF(ISNA(VLOOKUP($A46,mussidan2,5,FALSE)),0,(VLOOKUP($A46,mussidan2,5,FALSE)))</f>
        <v>0</v>
      </c>
      <c r="V46" s="45">
        <f>IF(ISNA(VLOOKUP($A46,mussidan3,5,FALSE)),0,(VLOOKUP($A46,mussidan3,5,FALSE)))</f>
        <v>0</v>
      </c>
      <c r="W46" s="199">
        <f>SUM(E46:V46)</f>
        <v>1211</v>
      </c>
    </row>
    <row r="47" spans="1:23" ht="11.25">
      <c r="A47" s="27">
        <v>1085642</v>
      </c>
      <c r="B47" s="28" t="s">
        <v>10</v>
      </c>
      <c r="C47" s="202">
        <v>5</v>
      </c>
      <c r="D47" s="27" t="s">
        <v>26</v>
      </c>
      <c r="E47" s="37">
        <f>IF(ISNA(VLOOKUP($A47,chpt87,5,FALSE)),0,(VLOOKUP($A47,chpt87,5,FALSE)))</f>
        <v>40</v>
      </c>
      <c r="F47" s="37">
        <f>IF(ISNA(VLOOKUP($A47,Loups,5,FALSE)),0,(VLOOKUP($A47,Loups,5,FALSE)))</f>
        <v>0</v>
      </c>
      <c r="G47" s="37">
        <f>IF(ISNA(VLOOKUP($A47,chpt19,5,FALSE)),0,(VLOOKUP($A47,chpt19,5,FALSE)))</f>
        <v>0</v>
      </c>
      <c r="H47" s="37">
        <f>IF(ISNA(VLOOKUP($A47,Poilus,5,FALSE)),0,(VLOOKUP($A47,Poilus,5,FALSE)))</f>
        <v>0</v>
      </c>
      <c r="I47" s="37">
        <f>IF(ISNA(VLOOKUP($A47,phase1,5,FALSE)),0,(VLOOKUP($A47,phase1,5,FALSE)))</f>
        <v>723</v>
      </c>
      <c r="J47" s="37">
        <f>IF(ISNA(VLOOKUP($A47,smblitz,5,FALSE)),0,(VLOOKUP($A47,smblitz,5,FALSE)))</f>
        <v>0</v>
      </c>
      <c r="K47" s="27">
        <f>IF(ISNA(VLOOKUP($A47,smond,5,FALSE)),0,(VLOOKUP($A47,smond,5,FALSE)))</f>
        <v>191</v>
      </c>
      <c r="L47" s="37">
        <f>IF(ISNA(VLOOKUP($A47,chpt24,5,FALSE)),0,(VLOOKUP($A47,chpt24,5,FALSE)))</f>
        <v>0</v>
      </c>
      <c r="M47" s="37">
        <f>IF(ISNA(VLOOKUP($A47,phase2,5,FALSE)),0,(VLOOKUP($A47,phase2,5,FALSE)))</f>
        <v>244</v>
      </c>
      <c r="N47" s="37">
        <f>IF(ISNA(VLOOKUP($A47,phase3,5,FALSE)),0,(VLOOKUP($A47,phase3,5,FALSE)))</f>
        <v>0</v>
      </c>
      <c r="O47" s="37">
        <f>IF(ISNA(VLOOKUP($A47,chreg,5,FALSE)),0,(VLOOKUP($A47,chreg,5,FALSE)))</f>
        <v>0</v>
      </c>
      <c r="P47" s="37">
        <f>IF(ISNA(VLOOKUP($A47,eymoutiers,5,FALSE)),0,(VLOOKUP($A47,eymoutiers,5,FALSE)))</f>
        <v>0</v>
      </c>
      <c r="Q47" s="37">
        <f>IF(ISNA(VLOOKUP($A47,neuvic,5,FALSE)),0,(VLOOKUP($A47,neuvic,5,FALSE)))</f>
        <v>0</v>
      </c>
      <c r="R47" s="37">
        <f>IF(ISNA(VLOOKUP($A47,chalus,5,FALSE)),0,(VLOOKUP($A47,chalus,5,FALSE)))</f>
        <v>0</v>
      </c>
      <c r="S47" s="37">
        <f>IF(ISNA(VLOOKUP($A47,smrap,5,FALSE)),0,(VLOOKUP($A47,smrap,5,FALSE)))</f>
        <v>0</v>
      </c>
      <c r="T47" s="37">
        <f>IF(ISNA(VLOOKUP($A47,sorges,5,FALSE)),0,(VLOOKUP($A47,sorges,5,FALSE)))</f>
        <v>0</v>
      </c>
      <c r="U47" s="37">
        <f>IF(ISNA(VLOOKUP($A47,mussidan2,5,FALSE)),0,(VLOOKUP($A47,mussidan2,5,FALSE)))</f>
        <v>0</v>
      </c>
      <c r="V47" s="45">
        <f>IF(ISNA(VLOOKUP($A47,mussidan3,5,FALSE)),0,(VLOOKUP($A47,mussidan3,5,FALSE)))</f>
        <v>0</v>
      </c>
      <c r="W47" s="199">
        <f>SUM(E47:V47)</f>
        <v>1198</v>
      </c>
    </row>
    <row r="48" spans="1:23" ht="11.25">
      <c r="A48" s="27">
        <v>2189581</v>
      </c>
      <c r="B48" s="28" t="s">
        <v>8</v>
      </c>
      <c r="C48" s="202">
        <v>5</v>
      </c>
      <c r="D48" s="27" t="s">
        <v>26</v>
      </c>
      <c r="E48" s="37">
        <f>IF(ISNA(VLOOKUP($A48,chpt87,5,FALSE)),0,(VLOOKUP($A48,chpt87,5,FALSE)))</f>
        <v>22</v>
      </c>
      <c r="F48" s="37">
        <f>IF(ISNA(VLOOKUP($A48,Loups,5,FALSE)),0,(VLOOKUP($A48,Loups,5,FALSE)))</f>
        <v>0</v>
      </c>
      <c r="G48" s="37">
        <f>IF(ISNA(VLOOKUP($A48,chpt19,5,FALSE)),0,(VLOOKUP($A48,chpt19,5,FALSE)))</f>
        <v>0</v>
      </c>
      <c r="H48" s="37">
        <f>IF(ISNA(VLOOKUP($A48,Poilus,5,FALSE)),0,(VLOOKUP($A48,Poilus,5,FALSE)))</f>
        <v>0</v>
      </c>
      <c r="I48" s="37">
        <f>IF(ISNA(VLOOKUP($A48,phase1,5,FALSE)),0,(VLOOKUP($A48,phase1,5,FALSE)))</f>
        <v>641</v>
      </c>
      <c r="J48" s="37">
        <f>IF(ISNA(VLOOKUP($A48,smblitz,5,FALSE)),0,(VLOOKUP($A48,smblitz,5,FALSE)))</f>
        <v>0</v>
      </c>
      <c r="K48" s="27">
        <f>IF(ISNA(VLOOKUP($A48,smond,5,FALSE)),0,(VLOOKUP($A48,smond,5,FALSE)))</f>
        <v>287</v>
      </c>
      <c r="L48" s="37">
        <f>IF(ISNA(VLOOKUP($A48,chpt24,5,FALSE)),0,(VLOOKUP($A48,chpt24,5,FALSE)))</f>
        <v>0</v>
      </c>
      <c r="M48" s="37">
        <f>IF(ISNA(VLOOKUP($A48,phase2,5,FALSE)),0,(VLOOKUP($A48,phase2,5,FALSE)))</f>
        <v>0</v>
      </c>
      <c r="N48" s="37">
        <f>IF(ISNA(VLOOKUP($A48,phase3,5,FALSE)),0,(VLOOKUP($A48,phase3,5,FALSE)))</f>
        <v>0</v>
      </c>
      <c r="O48" s="37">
        <f>IF(ISNA(VLOOKUP($A48,chreg,5,FALSE)),0,(VLOOKUP($A48,chreg,5,FALSE)))</f>
        <v>22</v>
      </c>
      <c r="P48" s="37">
        <f>IF(ISNA(VLOOKUP($A48,eymoutiers,5,FALSE)),0,(VLOOKUP($A48,eymoutiers,5,FALSE)))</f>
        <v>48</v>
      </c>
      <c r="Q48" s="37">
        <f>IF(ISNA(VLOOKUP($A48,neuvic,5,FALSE)),0,(VLOOKUP($A48,neuvic,5,FALSE)))</f>
        <v>76</v>
      </c>
      <c r="R48" s="37">
        <f>IF(ISNA(VLOOKUP($A48,chalus,5,FALSE)),0,(VLOOKUP($A48,chalus,5,FALSE)))</f>
        <v>56</v>
      </c>
      <c r="S48" s="37">
        <f>IF(ISNA(VLOOKUP($A48,smrap,5,FALSE)),0,(VLOOKUP($A48,smrap,5,FALSE)))</f>
        <v>0</v>
      </c>
      <c r="T48" s="37">
        <f>IF(ISNA(VLOOKUP($A48,sorges,5,FALSE)),0,(VLOOKUP($A48,sorges,5,FALSE)))</f>
        <v>0</v>
      </c>
      <c r="U48" s="37">
        <f>IF(ISNA(VLOOKUP($A48,mussidan2,5,FALSE)),0,(VLOOKUP($A48,mussidan2,5,FALSE)))</f>
        <v>0</v>
      </c>
      <c r="V48" s="45">
        <f>IF(ISNA(VLOOKUP($A48,mussidan3,5,FALSE)),0,(VLOOKUP($A48,mussidan3,5,FALSE)))</f>
        <v>0</v>
      </c>
      <c r="W48" s="199">
        <f>SUM(E48:V48)</f>
        <v>1152</v>
      </c>
    </row>
    <row r="49" spans="1:23" ht="11.25">
      <c r="A49" s="27">
        <v>2137215</v>
      </c>
      <c r="B49" s="28" t="s">
        <v>46</v>
      </c>
      <c r="C49" s="202">
        <v>5</v>
      </c>
      <c r="D49" s="27" t="s">
        <v>45</v>
      </c>
      <c r="E49" s="37">
        <f>IF(ISNA(VLOOKUP($A49,chpt87,5,FALSE)),0,(VLOOKUP($A49,chpt87,5,FALSE)))</f>
        <v>0</v>
      </c>
      <c r="F49" s="37">
        <f>IF(ISNA(VLOOKUP($A49,Loups,5,FALSE)),0,(VLOOKUP($A49,Loups,5,FALSE)))</f>
        <v>0</v>
      </c>
      <c r="G49" s="37">
        <f>IF(ISNA(VLOOKUP($A49,chpt19,5,FALSE)),0,(VLOOKUP($A49,chpt19,5,FALSE)))</f>
        <v>0</v>
      </c>
      <c r="H49" s="37">
        <f>IF(ISNA(VLOOKUP($A49,Poilus,5,FALSE)),0,(VLOOKUP($A49,Poilus,5,FALSE)))</f>
        <v>0</v>
      </c>
      <c r="I49" s="37">
        <f>IF(ISNA(VLOOKUP($A49,phase1,5,FALSE)),0,(VLOOKUP($A49,phase1,5,FALSE)))</f>
        <v>459</v>
      </c>
      <c r="J49" s="37">
        <f>IF(ISNA(VLOOKUP($A49,smblitz,5,FALSE)),0,(VLOOKUP($A49,smblitz,5,FALSE)))</f>
        <v>0</v>
      </c>
      <c r="K49" s="27">
        <f>IF(ISNA(VLOOKUP($A49,smond,5,FALSE)),0,(VLOOKUP($A49,smond,5,FALSE)))</f>
        <v>0</v>
      </c>
      <c r="L49" s="37">
        <f>IF(ISNA(VLOOKUP($A49,chpt24,5,FALSE)),0,(VLOOKUP($A49,chpt24,5,FALSE)))</f>
        <v>30</v>
      </c>
      <c r="M49" s="37">
        <f>IF(ISNA(VLOOKUP($A49,phase2,5,FALSE)),0,(VLOOKUP($A49,phase2,5,FALSE)))</f>
        <v>658</v>
      </c>
      <c r="N49" s="37">
        <f>IF(ISNA(VLOOKUP($A49,phase3,5,FALSE)),0,(VLOOKUP($A49,phase3,5,FALSE)))</f>
        <v>0</v>
      </c>
      <c r="O49" s="37">
        <f>IF(ISNA(VLOOKUP($A49,chreg,5,FALSE)),0,(VLOOKUP($A49,chreg,5,FALSE)))</f>
        <v>0</v>
      </c>
      <c r="P49" s="37">
        <f>IF(ISNA(VLOOKUP($A49,eymoutiers,5,FALSE)),0,(VLOOKUP($A49,eymoutiers,5,FALSE)))</f>
        <v>0</v>
      </c>
      <c r="Q49" s="37">
        <f>IF(ISNA(VLOOKUP($A49,neuvic,5,FALSE)),0,(VLOOKUP($A49,neuvic,5,FALSE)))</f>
        <v>0</v>
      </c>
      <c r="R49" s="37">
        <f>IF(ISNA(VLOOKUP($A49,chalus,5,FALSE)),0,(VLOOKUP($A49,chalus,5,FALSE)))</f>
        <v>0</v>
      </c>
      <c r="S49" s="37">
        <f>IF(ISNA(VLOOKUP($A49,smrap,5,FALSE)),0,(VLOOKUP($A49,smrap,5,FALSE)))</f>
        <v>0</v>
      </c>
      <c r="T49" s="37">
        <f>IF(ISNA(VLOOKUP($A49,sorges,5,FALSE)),0,(VLOOKUP($A49,sorges,5,FALSE)))</f>
        <v>0</v>
      </c>
      <c r="U49" s="37">
        <f>IF(ISNA(VLOOKUP($A49,mussidan2,5,FALSE)),0,(VLOOKUP($A49,mussidan2,5,FALSE)))</f>
        <v>0</v>
      </c>
      <c r="V49" s="45">
        <f>IF(ISNA(VLOOKUP($A49,mussidan3,5,FALSE)),0,(VLOOKUP($A49,mussidan3,5,FALSE)))</f>
        <v>0</v>
      </c>
      <c r="W49" s="199">
        <f>SUM(E49:V49)</f>
        <v>1147</v>
      </c>
    </row>
    <row r="50" spans="1:23" ht="11.25">
      <c r="A50" s="27">
        <v>1062304</v>
      </c>
      <c r="B50" s="28" t="s">
        <v>56</v>
      </c>
      <c r="C50" s="202">
        <v>6</v>
      </c>
      <c r="D50" s="27" t="s">
        <v>51</v>
      </c>
      <c r="E50" s="37">
        <f>IF(ISNA(VLOOKUP($A50,chpt87,5,FALSE)),0,(VLOOKUP($A50,chpt87,5,FALSE)))</f>
        <v>0</v>
      </c>
      <c r="F50" s="37">
        <f>IF(ISNA(VLOOKUP($A50,Loups,5,FALSE)),0,(VLOOKUP($A50,Loups,5,FALSE)))</f>
        <v>30</v>
      </c>
      <c r="G50" s="37">
        <f>IF(ISNA(VLOOKUP($A50,chpt19,5,FALSE)),0,(VLOOKUP($A50,chpt19,5,FALSE)))</f>
        <v>0</v>
      </c>
      <c r="H50" s="37">
        <f>IF(ISNA(VLOOKUP($A50,Poilus,5,FALSE)),0,(VLOOKUP($A50,Poilus,5,FALSE)))</f>
        <v>0</v>
      </c>
      <c r="I50" s="37">
        <f>IF(ISNA(VLOOKUP($A50,phase1,5,FALSE)),0,(VLOOKUP($A50,phase1,5,FALSE)))</f>
        <v>499</v>
      </c>
      <c r="J50" s="37">
        <f>IF(ISNA(VLOOKUP($A50,smblitz,5,FALSE)),0,(VLOOKUP($A50,smblitz,5,FALSE)))</f>
        <v>0</v>
      </c>
      <c r="K50" s="27">
        <f>IF(ISNA(VLOOKUP($A50,smond,5,FALSE)),0,(VLOOKUP($A50,smond,5,FALSE)))</f>
        <v>0</v>
      </c>
      <c r="L50" s="37">
        <f>IF(ISNA(VLOOKUP($A50,chpt24,5,FALSE)),0,(VLOOKUP($A50,chpt24,5,FALSE)))</f>
        <v>0</v>
      </c>
      <c r="M50" s="37">
        <f>IF(ISNA(VLOOKUP($A50,phase2,5,FALSE)),0,(VLOOKUP($A50,phase2,5,FALSE)))</f>
        <v>571</v>
      </c>
      <c r="N50" s="37">
        <f>IF(ISNA(VLOOKUP($A50,phase3,5,FALSE)),0,(VLOOKUP($A50,phase3,5,FALSE)))</f>
        <v>0</v>
      </c>
      <c r="O50" s="37">
        <f>IF(ISNA(VLOOKUP($A50,chreg,5,FALSE)),0,(VLOOKUP($A50,chreg,5,FALSE)))</f>
        <v>0</v>
      </c>
      <c r="P50" s="37">
        <f>IF(ISNA(VLOOKUP($A50,eymoutiers,5,FALSE)),0,(VLOOKUP($A50,eymoutiers,5,FALSE)))</f>
        <v>0</v>
      </c>
      <c r="Q50" s="37">
        <f>IF(ISNA(VLOOKUP($A50,neuvic,5,FALSE)),0,(VLOOKUP($A50,neuvic,5,FALSE)))</f>
        <v>0</v>
      </c>
      <c r="R50" s="37">
        <f>IF(ISNA(VLOOKUP($A50,chalus,5,FALSE)),0,(VLOOKUP($A50,chalus,5,FALSE)))</f>
        <v>44</v>
      </c>
      <c r="S50" s="37">
        <f>IF(ISNA(VLOOKUP($A50,smrap,5,FALSE)),0,(VLOOKUP($A50,smrap,5,FALSE)))</f>
        <v>0</v>
      </c>
      <c r="T50" s="37">
        <f>IF(ISNA(VLOOKUP($A50,sorges,5,FALSE)),0,(VLOOKUP($A50,sorges,5,FALSE)))</f>
        <v>0</v>
      </c>
      <c r="U50" s="37">
        <f>IF(ISNA(VLOOKUP($A50,mussidan2,5,FALSE)),0,(VLOOKUP($A50,mussidan2,5,FALSE)))</f>
        <v>0</v>
      </c>
      <c r="V50" s="45">
        <f>IF(ISNA(VLOOKUP($A50,mussidan3,5,FALSE)),0,(VLOOKUP($A50,mussidan3,5,FALSE)))</f>
        <v>0</v>
      </c>
      <c r="W50" s="199">
        <f>SUM(E50:V50)</f>
        <v>1144</v>
      </c>
    </row>
    <row r="51" spans="1:23" ht="11.25">
      <c r="A51" s="27">
        <v>2394701</v>
      </c>
      <c r="B51" s="28" t="s">
        <v>87</v>
      </c>
      <c r="C51" s="202">
        <v>5</v>
      </c>
      <c r="D51" s="27" t="s">
        <v>84</v>
      </c>
      <c r="E51" s="37">
        <f>IF(ISNA(VLOOKUP($A51,chpt87,5,FALSE)),0,(VLOOKUP($A51,chpt87,5,FALSE)))</f>
        <v>0</v>
      </c>
      <c r="F51" s="37">
        <f>IF(ISNA(VLOOKUP($A51,Loups,5,FALSE)),0,(VLOOKUP($A51,Loups,5,FALSE)))</f>
        <v>0</v>
      </c>
      <c r="G51" s="37">
        <f>IF(ISNA(VLOOKUP($A51,chpt19,5,FALSE)),0,(VLOOKUP($A51,chpt19,5,FALSE)))</f>
        <v>0</v>
      </c>
      <c r="H51" s="37">
        <f>IF(ISNA(VLOOKUP($A51,Poilus,5,FALSE)),0,(VLOOKUP($A51,Poilus,5,FALSE)))</f>
        <v>0</v>
      </c>
      <c r="I51" s="37">
        <f>IF(ISNA(VLOOKUP($A51,phase1,5,FALSE)),0,(VLOOKUP($A51,phase1,5,FALSE)))</f>
        <v>434</v>
      </c>
      <c r="J51" s="37">
        <f>IF(ISNA(VLOOKUP($A51,smblitz,5,FALSE)),0,(VLOOKUP($A51,smblitz,5,FALSE)))</f>
        <v>102</v>
      </c>
      <c r="K51" s="27">
        <f>IF(ISNA(VLOOKUP($A51,smond,5,FALSE)),0,(VLOOKUP($A51,smond,5,FALSE)))</f>
        <v>288</v>
      </c>
      <c r="L51" s="37">
        <f>IF(ISNA(VLOOKUP($A51,chpt24,5,FALSE)),0,(VLOOKUP($A51,chpt24,5,FALSE)))</f>
        <v>34</v>
      </c>
      <c r="M51" s="37">
        <f>IF(ISNA(VLOOKUP($A51,phase2,5,FALSE)),0,(VLOOKUP($A51,phase2,5,FALSE)))</f>
        <v>0</v>
      </c>
      <c r="N51" s="37">
        <f>IF(ISNA(VLOOKUP($A51,phase3,5,FALSE)),0,(VLOOKUP($A51,phase3,5,FALSE)))</f>
        <v>0</v>
      </c>
      <c r="O51" s="37">
        <f>IF(ISNA(VLOOKUP($A51,chreg,5,FALSE)),0,(VLOOKUP($A51,chreg,5,FALSE)))</f>
        <v>0</v>
      </c>
      <c r="P51" s="37">
        <f>IF(ISNA(VLOOKUP($A51,eymoutiers,5,FALSE)),0,(VLOOKUP($A51,eymoutiers,5,FALSE)))</f>
        <v>0</v>
      </c>
      <c r="Q51" s="37">
        <f>IF(ISNA(VLOOKUP($A51,neuvic,5,FALSE)),0,(VLOOKUP($A51,neuvic,5,FALSE)))</f>
        <v>0</v>
      </c>
      <c r="R51" s="37">
        <f>IF(ISNA(VLOOKUP($A51,chalus,5,FALSE)),0,(VLOOKUP($A51,chalus,5,FALSE)))</f>
        <v>0</v>
      </c>
      <c r="S51" s="37">
        <f>IF(ISNA(VLOOKUP($A51,smrap,5,FALSE)),0,(VLOOKUP($A51,smrap,5,FALSE)))</f>
        <v>286</v>
      </c>
      <c r="T51" s="37">
        <f>IF(ISNA(VLOOKUP($A51,sorges,5,FALSE)),0,(VLOOKUP($A51,sorges,5,FALSE)))</f>
        <v>0</v>
      </c>
      <c r="U51" s="37">
        <f>IF(ISNA(VLOOKUP($A51,mussidan2,5,FALSE)),0,(VLOOKUP($A51,mussidan2,5,FALSE)))</f>
        <v>0</v>
      </c>
      <c r="V51" s="45">
        <f>IF(ISNA(VLOOKUP($A51,mussidan3,5,FALSE)),0,(VLOOKUP($A51,mussidan3,5,FALSE)))</f>
        <v>0</v>
      </c>
      <c r="W51" s="199">
        <f>SUM(E51:V51)</f>
        <v>1144</v>
      </c>
    </row>
    <row r="52" spans="1:23" ht="11.25">
      <c r="A52" s="27">
        <v>2519952</v>
      </c>
      <c r="B52" s="28" t="s">
        <v>6</v>
      </c>
      <c r="C52" s="202">
        <v>5</v>
      </c>
      <c r="D52" s="27" t="s">
        <v>26</v>
      </c>
      <c r="E52" s="37">
        <f>IF(ISNA(VLOOKUP($A52,chpt87,5,FALSE)),0,(VLOOKUP($A52,chpt87,5,FALSE)))</f>
        <v>0</v>
      </c>
      <c r="F52" s="37">
        <f>IF(ISNA(VLOOKUP($A52,Loups,5,FALSE)),0,(VLOOKUP($A52,Loups,5,FALSE)))</f>
        <v>0</v>
      </c>
      <c r="G52" s="37">
        <f>IF(ISNA(VLOOKUP($A52,chpt19,5,FALSE)),0,(VLOOKUP($A52,chpt19,5,FALSE)))</f>
        <v>0</v>
      </c>
      <c r="H52" s="37">
        <f>IF(ISNA(VLOOKUP($A52,Poilus,5,FALSE)),0,(VLOOKUP($A52,Poilus,5,FALSE)))</f>
        <v>0</v>
      </c>
      <c r="I52" s="37">
        <f>IF(ISNA(VLOOKUP($A52,phase1,5,FALSE)),0,(VLOOKUP($A52,phase1,5,FALSE)))</f>
        <v>618</v>
      </c>
      <c r="J52" s="37">
        <f>IF(ISNA(VLOOKUP($A52,smblitz,5,FALSE)),0,(VLOOKUP($A52,smblitz,5,FALSE)))</f>
        <v>0</v>
      </c>
      <c r="K52" s="27">
        <f>IF(ISNA(VLOOKUP($A52,smond,5,FALSE)),0,(VLOOKUP($A52,smond,5,FALSE)))</f>
        <v>289</v>
      </c>
      <c r="L52" s="37">
        <f>IF(ISNA(VLOOKUP($A52,chpt24,5,FALSE)),0,(VLOOKUP($A52,chpt24,5,FALSE)))</f>
        <v>0</v>
      </c>
      <c r="M52" s="37">
        <f>IF(ISNA(VLOOKUP($A52,phase2,5,FALSE)),0,(VLOOKUP($A52,phase2,5,FALSE)))</f>
        <v>163</v>
      </c>
      <c r="N52" s="37">
        <f>IF(ISNA(VLOOKUP($A52,phase3,5,FALSE)),0,(VLOOKUP($A52,phase3,5,FALSE)))</f>
        <v>0</v>
      </c>
      <c r="O52" s="37">
        <f>IF(ISNA(VLOOKUP($A52,chreg,5,FALSE)),0,(VLOOKUP($A52,chreg,5,FALSE)))</f>
        <v>0</v>
      </c>
      <c r="P52" s="37">
        <f>IF(ISNA(VLOOKUP($A52,eymoutiers,5,FALSE)),0,(VLOOKUP($A52,eymoutiers,5,FALSE)))</f>
        <v>0</v>
      </c>
      <c r="Q52" s="37">
        <f>IF(ISNA(VLOOKUP($A52,neuvic,5,FALSE)),0,(VLOOKUP($A52,neuvic,5,FALSE)))</f>
        <v>0</v>
      </c>
      <c r="R52" s="37">
        <f>IF(ISNA(VLOOKUP($A52,chalus,5,FALSE)),0,(VLOOKUP($A52,chalus,5,FALSE)))</f>
        <v>70</v>
      </c>
      <c r="S52" s="37">
        <f>IF(ISNA(VLOOKUP($A52,smrap,5,FALSE)),0,(VLOOKUP($A52,smrap,5,FALSE)))</f>
        <v>0</v>
      </c>
      <c r="T52" s="37">
        <f>IF(ISNA(VLOOKUP($A52,sorges,5,FALSE)),0,(VLOOKUP($A52,sorges,5,FALSE)))</f>
        <v>0</v>
      </c>
      <c r="U52" s="37">
        <f>IF(ISNA(VLOOKUP($A52,mussidan2,5,FALSE)),0,(VLOOKUP($A52,mussidan2,5,FALSE)))</f>
        <v>0</v>
      </c>
      <c r="V52" s="45">
        <f>IF(ISNA(VLOOKUP($A52,mussidan3,5,FALSE)),0,(VLOOKUP($A52,mussidan3,5,FALSE)))</f>
        <v>0</v>
      </c>
      <c r="W52" s="199">
        <f>SUM(E52:V52)</f>
        <v>1140</v>
      </c>
    </row>
    <row r="53" spans="1:23" ht="11.25">
      <c r="A53" s="27">
        <v>2692651</v>
      </c>
      <c r="B53" s="28" t="s">
        <v>33</v>
      </c>
      <c r="C53" s="202">
        <v>6</v>
      </c>
      <c r="D53" s="27" t="s">
        <v>44</v>
      </c>
      <c r="E53" s="37">
        <f>IF(ISNA(VLOOKUP($A53,chpt87,5,FALSE)),0,(VLOOKUP($A53,chpt87,5,FALSE)))</f>
        <v>36</v>
      </c>
      <c r="F53" s="37">
        <f>IF(ISNA(VLOOKUP($A53,Loups,5,FALSE)),0,(VLOOKUP($A53,Loups,5,FALSE)))</f>
        <v>20</v>
      </c>
      <c r="G53" s="37">
        <f>IF(ISNA(VLOOKUP($A53,chpt19,5,FALSE)),0,(VLOOKUP($A53,chpt19,5,FALSE)))</f>
        <v>0</v>
      </c>
      <c r="H53" s="37">
        <f>IF(ISNA(VLOOKUP($A53,Poilus,5,FALSE)),0,(VLOOKUP($A53,Poilus,5,FALSE)))</f>
        <v>46</v>
      </c>
      <c r="I53" s="37">
        <f>IF(ISNA(VLOOKUP($A53,phase1,5,FALSE)),0,(VLOOKUP($A53,phase1,5,FALSE)))</f>
        <v>565</v>
      </c>
      <c r="J53" s="37">
        <f>IF(ISNA(VLOOKUP($A53,smblitz,5,FALSE)),0,(VLOOKUP($A53,smblitz,5,FALSE)))</f>
        <v>69</v>
      </c>
      <c r="K53" s="27">
        <f>IF(ISNA(VLOOKUP($A53,smond,5,FALSE)),0,(VLOOKUP($A53,smond,5,FALSE)))</f>
        <v>175</v>
      </c>
      <c r="L53" s="37">
        <f>IF(ISNA(VLOOKUP($A53,chpt24,5,FALSE)),0,(VLOOKUP($A53,chpt24,5,FALSE)))</f>
        <v>0</v>
      </c>
      <c r="M53" s="37">
        <f>IF(ISNA(VLOOKUP($A53,phase2,5,FALSE)),0,(VLOOKUP($A53,phase2,5,FALSE)))</f>
        <v>117</v>
      </c>
      <c r="N53" s="37">
        <f>IF(ISNA(VLOOKUP($A53,phase3,5,FALSE)),0,(VLOOKUP($A53,phase3,5,FALSE)))</f>
        <v>0</v>
      </c>
      <c r="O53" s="37">
        <f>IF(ISNA(VLOOKUP($A53,chreg,5,FALSE)),0,(VLOOKUP($A53,chreg,5,FALSE)))</f>
        <v>40</v>
      </c>
      <c r="P53" s="37">
        <f>IF(ISNA(VLOOKUP($A53,eymoutiers,5,FALSE)),0,(VLOOKUP($A53,eymoutiers,5,FALSE)))</f>
        <v>10</v>
      </c>
      <c r="Q53" s="37">
        <f>IF(ISNA(VLOOKUP($A53,neuvic,5,FALSE)),0,(VLOOKUP($A53,neuvic,5,FALSE)))</f>
        <v>0</v>
      </c>
      <c r="R53" s="37">
        <f>IF(ISNA(VLOOKUP($A53,chalus,5,FALSE)),0,(VLOOKUP($A53,chalus,5,FALSE)))</f>
        <v>42</v>
      </c>
      <c r="S53" s="37">
        <f>IF(ISNA(VLOOKUP($A53,smrap,5,FALSE)),0,(VLOOKUP($A53,smrap,5,FALSE)))</f>
        <v>0</v>
      </c>
      <c r="T53" s="37">
        <f>IF(ISNA(VLOOKUP($A53,sorges,5,FALSE)),0,(VLOOKUP($A53,sorges,5,FALSE)))</f>
        <v>0</v>
      </c>
      <c r="U53" s="37">
        <f>IF(ISNA(VLOOKUP($A53,mussidan2,5,FALSE)),0,(VLOOKUP($A53,mussidan2,5,FALSE)))</f>
        <v>0</v>
      </c>
      <c r="V53" s="45">
        <f>IF(ISNA(VLOOKUP($A53,mussidan3,5,FALSE)),0,(VLOOKUP($A53,mussidan3,5,FALSE)))</f>
        <v>0</v>
      </c>
      <c r="W53" s="199">
        <f>SUM(E53:V53)</f>
        <v>1120</v>
      </c>
    </row>
    <row r="54" spans="1:23" ht="11.25">
      <c r="A54" s="27">
        <v>1014174</v>
      </c>
      <c r="B54" s="28" t="s">
        <v>154</v>
      </c>
      <c r="C54" s="202">
        <v>5</v>
      </c>
      <c r="D54" s="27" t="s">
        <v>144</v>
      </c>
      <c r="E54" s="37">
        <f>IF(ISNA(VLOOKUP($A54,chpt87,5,FALSE)),0,(VLOOKUP($A54,chpt87,5,FALSE)))</f>
        <v>0</v>
      </c>
      <c r="F54" s="37">
        <f>IF(ISNA(VLOOKUP($A54,Loups,5,FALSE)),0,(VLOOKUP($A54,Loups,5,FALSE)))</f>
        <v>0</v>
      </c>
      <c r="G54" s="37">
        <f>IF(ISNA(VLOOKUP($A54,chpt19,5,FALSE)),0,(VLOOKUP($A54,chpt19,5,FALSE)))</f>
        <v>84</v>
      </c>
      <c r="H54" s="37">
        <f>IF(ISNA(VLOOKUP($A54,Poilus,5,FALSE)),0,(VLOOKUP($A54,Poilus,5,FALSE)))</f>
        <v>92</v>
      </c>
      <c r="I54" s="37">
        <f>IF(ISNA(VLOOKUP($A54,phase1,5,FALSE)),0,(VLOOKUP($A54,phase1,5,FALSE)))</f>
        <v>357</v>
      </c>
      <c r="J54" s="37">
        <f>IF(ISNA(VLOOKUP($A54,smblitz,5,FALSE)),0,(VLOOKUP($A54,smblitz,5,FALSE)))</f>
        <v>0</v>
      </c>
      <c r="K54" s="27">
        <f>IF(ISNA(VLOOKUP($A54,smond,5,FALSE)),0,(VLOOKUP($A54,smond,5,FALSE)))</f>
        <v>215</v>
      </c>
      <c r="L54" s="37">
        <f>IF(ISNA(VLOOKUP($A54,chpt24,5,FALSE)),0,(VLOOKUP($A54,chpt24,5,FALSE)))</f>
        <v>0</v>
      </c>
      <c r="M54" s="37">
        <f>IF(ISNA(VLOOKUP($A54,phase2,5,FALSE)),0,(VLOOKUP($A54,phase2,5,FALSE)))</f>
        <v>0</v>
      </c>
      <c r="N54" s="37">
        <f>IF(ISNA(VLOOKUP($A54,phase3,5,FALSE)),0,(VLOOKUP($A54,phase3,5,FALSE)))</f>
        <v>0</v>
      </c>
      <c r="O54" s="37">
        <f>IF(ISNA(VLOOKUP($A54,chreg,5,FALSE)),0,(VLOOKUP($A54,chreg,5,FALSE)))</f>
        <v>0</v>
      </c>
      <c r="P54" s="37">
        <f>IF(ISNA(VLOOKUP($A54,eymoutiers,5,FALSE)),0,(VLOOKUP($A54,eymoutiers,5,FALSE)))</f>
        <v>0</v>
      </c>
      <c r="Q54" s="37">
        <f>IF(ISNA(VLOOKUP($A54,neuvic,5,FALSE)),0,(VLOOKUP($A54,neuvic,5,FALSE)))</f>
        <v>64</v>
      </c>
      <c r="R54" s="37">
        <f>IF(ISNA(VLOOKUP($A54,chalus,5,FALSE)),0,(VLOOKUP($A54,chalus,5,FALSE)))</f>
        <v>0</v>
      </c>
      <c r="S54" s="37">
        <f>IF(ISNA(VLOOKUP($A54,smrap,5,FALSE)),0,(VLOOKUP($A54,smrap,5,FALSE)))</f>
        <v>297</v>
      </c>
      <c r="T54" s="37">
        <f>IF(ISNA(VLOOKUP($A54,sorges,5,FALSE)),0,(VLOOKUP($A54,sorges,5,FALSE)))</f>
        <v>0</v>
      </c>
      <c r="U54" s="37">
        <f>IF(ISNA(VLOOKUP($A54,mussidan2,5,FALSE)),0,(VLOOKUP($A54,mussidan2,5,FALSE)))</f>
        <v>0</v>
      </c>
      <c r="V54" s="45">
        <f>IF(ISNA(VLOOKUP($A54,mussidan3,5,FALSE)),0,(VLOOKUP($A54,mussidan3,5,FALSE)))</f>
        <v>0</v>
      </c>
      <c r="W54" s="199">
        <f>SUM(E54:V54)</f>
        <v>1109</v>
      </c>
    </row>
    <row r="55" spans="1:23" ht="11.25">
      <c r="A55" s="27">
        <v>1012918</v>
      </c>
      <c r="B55" s="28" t="s">
        <v>93</v>
      </c>
      <c r="C55" s="202">
        <v>5</v>
      </c>
      <c r="D55" s="27" t="s">
        <v>84</v>
      </c>
      <c r="E55" s="37">
        <f>IF(ISNA(VLOOKUP($A55,chpt87,5,FALSE)),0,(VLOOKUP($A55,chpt87,5,FALSE)))</f>
        <v>0</v>
      </c>
      <c r="F55" s="37">
        <f>IF(ISNA(VLOOKUP($A55,Loups,5,FALSE)),0,(VLOOKUP($A55,Loups,5,FALSE)))</f>
        <v>0</v>
      </c>
      <c r="G55" s="37">
        <f>IF(ISNA(VLOOKUP($A55,chpt19,5,FALSE)),0,(VLOOKUP($A55,chpt19,5,FALSE)))</f>
        <v>0</v>
      </c>
      <c r="H55" s="37">
        <f>IF(ISNA(VLOOKUP($A55,Poilus,5,FALSE)),0,(VLOOKUP($A55,Poilus,5,FALSE)))</f>
        <v>0</v>
      </c>
      <c r="I55" s="37">
        <f>IF(ISNA(VLOOKUP($A55,phase1,5,FALSE)),0,(VLOOKUP($A55,phase1,5,FALSE)))</f>
        <v>337</v>
      </c>
      <c r="J55" s="37">
        <f>IF(ISNA(VLOOKUP($A55,smblitz,5,FALSE)),0,(VLOOKUP($A55,smblitz,5,FALSE)))</f>
        <v>152</v>
      </c>
      <c r="K55" s="27">
        <f>IF(ISNA(VLOOKUP($A55,smond,5,FALSE)),0,(VLOOKUP($A55,smond,5,FALSE)))</f>
        <v>196</v>
      </c>
      <c r="L55" s="37">
        <f>IF(ISNA(VLOOKUP($A55,chpt24,5,FALSE)),0,(VLOOKUP($A55,chpt24,5,FALSE)))</f>
        <v>0</v>
      </c>
      <c r="M55" s="37">
        <f>IF(ISNA(VLOOKUP($A55,phase2,5,FALSE)),0,(VLOOKUP($A55,phase2,5,FALSE)))</f>
        <v>0</v>
      </c>
      <c r="N55" s="37">
        <f>IF(ISNA(VLOOKUP($A55,phase3,5,FALSE)),0,(VLOOKUP($A55,phase3,5,FALSE)))</f>
        <v>0</v>
      </c>
      <c r="O55" s="37">
        <f>IF(ISNA(VLOOKUP($A55,chreg,5,FALSE)),0,(VLOOKUP($A55,chreg,5,FALSE)))</f>
        <v>0</v>
      </c>
      <c r="P55" s="37">
        <f>IF(ISNA(VLOOKUP($A55,eymoutiers,5,FALSE)),0,(VLOOKUP($A55,eymoutiers,5,FALSE)))</f>
        <v>0</v>
      </c>
      <c r="Q55" s="37">
        <f>IF(ISNA(VLOOKUP($A55,neuvic,5,FALSE)),0,(VLOOKUP($A55,neuvic,5,FALSE)))</f>
        <v>0</v>
      </c>
      <c r="R55" s="37">
        <f>IF(ISNA(VLOOKUP($A55,chalus,5,FALSE)),0,(VLOOKUP($A55,chalus,5,FALSE)))</f>
        <v>0</v>
      </c>
      <c r="S55" s="37">
        <f>IF(ISNA(VLOOKUP($A55,smrap,5,FALSE)),0,(VLOOKUP($A55,smrap,5,FALSE)))</f>
        <v>0</v>
      </c>
      <c r="T55" s="37">
        <f>IF(ISNA(VLOOKUP($A55,sorges,5,FALSE)),0,(VLOOKUP($A55,sorges,5,FALSE)))</f>
        <v>0</v>
      </c>
      <c r="U55" s="37">
        <f>IF(ISNA(VLOOKUP($A55,mussidan2,5,FALSE)),0,(VLOOKUP($A55,mussidan2,5,FALSE)))</f>
        <v>124</v>
      </c>
      <c r="V55" s="45">
        <f>IF(ISNA(VLOOKUP($A55,mussidan3,5,FALSE)),0,(VLOOKUP($A55,mussidan3,5,FALSE)))</f>
        <v>288</v>
      </c>
      <c r="W55" s="199">
        <f>SUM(E55:V55)</f>
        <v>1097</v>
      </c>
    </row>
    <row r="56" spans="1:23" ht="11.25">
      <c r="A56" s="27">
        <v>2286695</v>
      </c>
      <c r="B56" s="28" t="s">
        <v>4</v>
      </c>
      <c r="C56" s="202">
        <v>5</v>
      </c>
      <c r="D56" s="27" t="s">
        <v>26</v>
      </c>
      <c r="E56" s="37">
        <f>IF(ISNA(VLOOKUP($A56,chpt87,5,FALSE)),0,(VLOOKUP($A56,chpt87,5,FALSE)))</f>
        <v>0</v>
      </c>
      <c r="F56" s="37">
        <f>IF(ISNA(VLOOKUP($A56,Loups,5,FALSE)),0,(VLOOKUP($A56,Loups,5,FALSE)))</f>
        <v>0</v>
      </c>
      <c r="G56" s="37">
        <f>IF(ISNA(VLOOKUP($A56,chpt19,5,FALSE)),0,(VLOOKUP($A56,chpt19,5,FALSE)))</f>
        <v>0</v>
      </c>
      <c r="H56" s="37">
        <f>IF(ISNA(VLOOKUP($A56,Poilus,5,FALSE)),0,(VLOOKUP($A56,Poilus,5,FALSE)))</f>
        <v>0</v>
      </c>
      <c r="I56" s="37">
        <f>IF(ISNA(VLOOKUP($A56,phase1,5,FALSE)),0,(VLOOKUP($A56,phase1,5,FALSE)))</f>
        <v>655</v>
      </c>
      <c r="J56" s="37">
        <f>IF(ISNA(VLOOKUP($A56,smblitz,5,FALSE)),0,(VLOOKUP($A56,smblitz,5,FALSE)))</f>
        <v>0</v>
      </c>
      <c r="K56" s="27">
        <f>IF(ISNA(VLOOKUP($A56,smond,5,FALSE)),0,(VLOOKUP($A56,smond,5,FALSE)))</f>
        <v>179</v>
      </c>
      <c r="L56" s="37">
        <f>IF(ISNA(VLOOKUP($A56,chpt24,5,FALSE)),0,(VLOOKUP($A56,chpt24,5,FALSE)))</f>
        <v>0</v>
      </c>
      <c r="M56" s="37">
        <f>IF(ISNA(VLOOKUP($A56,phase2,5,FALSE)),0,(VLOOKUP($A56,phase2,5,FALSE)))</f>
        <v>257</v>
      </c>
      <c r="N56" s="37">
        <f>IF(ISNA(VLOOKUP($A56,phase3,5,FALSE)),0,(VLOOKUP($A56,phase3,5,FALSE)))</f>
        <v>0</v>
      </c>
      <c r="O56" s="37">
        <f>IF(ISNA(VLOOKUP($A56,chreg,5,FALSE)),0,(VLOOKUP($A56,chreg,5,FALSE)))</f>
        <v>0</v>
      </c>
      <c r="P56" s="37">
        <f>IF(ISNA(VLOOKUP($A56,eymoutiers,5,FALSE)),0,(VLOOKUP($A56,eymoutiers,5,FALSE)))</f>
        <v>0</v>
      </c>
      <c r="Q56" s="37">
        <f>IF(ISNA(VLOOKUP($A56,neuvic,5,FALSE)),0,(VLOOKUP($A56,neuvic,5,FALSE)))</f>
        <v>0</v>
      </c>
      <c r="R56" s="37">
        <f>IF(ISNA(VLOOKUP($A56,chalus,5,FALSE)),0,(VLOOKUP($A56,chalus,5,FALSE)))</f>
        <v>0</v>
      </c>
      <c r="S56" s="37">
        <f>IF(ISNA(VLOOKUP($A56,smrap,5,FALSE)),0,(VLOOKUP($A56,smrap,5,FALSE)))</f>
        <v>0</v>
      </c>
      <c r="T56" s="37">
        <f>IF(ISNA(VLOOKUP($A56,sorges,5,FALSE)),0,(VLOOKUP($A56,sorges,5,FALSE)))</f>
        <v>0</v>
      </c>
      <c r="U56" s="37">
        <f>IF(ISNA(VLOOKUP($A56,mussidan2,5,FALSE)),0,(VLOOKUP($A56,mussidan2,5,FALSE)))</f>
        <v>0</v>
      </c>
      <c r="V56" s="45">
        <f>IF(ISNA(VLOOKUP($A56,mussidan3,5,FALSE)),0,(VLOOKUP($A56,mussidan3,5,FALSE)))</f>
        <v>0</v>
      </c>
      <c r="W56" s="199">
        <f>SUM(E56:V56)</f>
        <v>1091</v>
      </c>
    </row>
    <row r="57" spans="1:23" ht="11.25">
      <c r="A57" s="27">
        <v>1060284</v>
      </c>
      <c r="B57" s="28" t="s">
        <v>38</v>
      </c>
      <c r="C57" s="202">
        <v>6</v>
      </c>
      <c r="D57" s="27" t="s">
        <v>211</v>
      </c>
      <c r="E57" s="37">
        <f>IF(ISNA(VLOOKUP($A57,chpt87,5,FALSE)),0,(VLOOKUP($A57,chpt87,5,FALSE)))</f>
        <v>0</v>
      </c>
      <c r="F57" s="37">
        <f>IF(ISNA(VLOOKUP($A57,Loups,5,FALSE)),0,(VLOOKUP($A57,Loups,5,FALSE)))</f>
        <v>0</v>
      </c>
      <c r="G57" s="37">
        <f>IF(ISNA(VLOOKUP($A57,chpt19,5,FALSE)),0,(VLOOKUP($A57,chpt19,5,FALSE)))</f>
        <v>26</v>
      </c>
      <c r="H57" s="37">
        <f>IF(ISNA(VLOOKUP($A57,Poilus,5,FALSE)),0,(VLOOKUP($A57,Poilus,5,FALSE)))</f>
        <v>40</v>
      </c>
      <c r="I57" s="37">
        <f>IF(ISNA(VLOOKUP($A57,phase1,5,FALSE)),0,(VLOOKUP($A57,phase1,5,FALSE)))</f>
        <v>614</v>
      </c>
      <c r="J57" s="37">
        <f>IF(ISNA(VLOOKUP($A57,smblitz,5,FALSE)),0,(VLOOKUP($A57,smblitz,5,FALSE)))</f>
        <v>0</v>
      </c>
      <c r="K57" s="27">
        <f>IF(ISNA(VLOOKUP($A57,smond,5,FALSE)),0,(VLOOKUP($A57,smond,5,FALSE)))</f>
        <v>300</v>
      </c>
      <c r="L57" s="37">
        <f>IF(ISNA(VLOOKUP($A57,chpt24,5,FALSE)),0,(VLOOKUP($A57,chpt24,5,FALSE)))</f>
        <v>0</v>
      </c>
      <c r="M57" s="37">
        <f>IF(ISNA(VLOOKUP($A57,phase2,5,FALSE)),0,(VLOOKUP($A57,phase2,5,FALSE)))</f>
        <v>34</v>
      </c>
      <c r="N57" s="37">
        <f>IF(ISNA(VLOOKUP($A57,phase3,5,FALSE)),0,(VLOOKUP($A57,phase3,5,FALSE)))</f>
        <v>0</v>
      </c>
      <c r="O57" s="37">
        <f>IF(ISNA(VLOOKUP($A57,chreg,5,FALSE)),0,(VLOOKUP($A57,chreg,5,FALSE)))</f>
        <v>44</v>
      </c>
      <c r="P57" s="37">
        <f>IF(ISNA(VLOOKUP($A57,eymoutiers,5,FALSE)),0,(VLOOKUP($A57,eymoutiers,5,FALSE)))</f>
        <v>0</v>
      </c>
      <c r="Q57" s="37">
        <f>IF(ISNA(VLOOKUP($A57,neuvic,5,FALSE)),0,(VLOOKUP($A57,neuvic,5,FALSE)))</f>
        <v>0</v>
      </c>
      <c r="R57" s="37">
        <f>IF(ISNA(VLOOKUP($A57,chalus,5,FALSE)),0,(VLOOKUP($A57,chalus,5,FALSE)))</f>
        <v>18</v>
      </c>
      <c r="S57" s="37">
        <f>IF(ISNA(VLOOKUP($A57,smrap,5,FALSE)),0,(VLOOKUP($A57,smrap,5,FALSE)))</f>
        <v>0</v>
      </c>
      <c r="T57" s="37">
        <f>IF(ISNA(VLOOKUP($A57,sorges,5,FALSE)),0,(VLOOKUP($A57,sorges,5,FALSE)))</f>
        <v>0</v>
      </c>
      <c r="U57" s="37">
        <f>IF(ISNA(VLOOKUP($A57,mussidan2,5,FALSE)),0,(VLOOKUP($A57,mussidan2,5,FALSE)))</f>
        <v>0</v>
      </c>
      <c r="V57" s="45">
        <f>IF(ISNA(VLOOKUP($A57,mussidan3,5,FALSE)),0,(VLOOKUP($A57,mussidan3,5,FALSE)))</f>
        <v>0</v>
      </c>
      <c r="W57" s="199">
        <f>SUM(E57:V57)</f>
        <v>1076</v>
      </c>
    </row>
    <row r="58" spans="1:23" ht="11.25">
      <c r="A58" s="27">
        <v>1067985</v>
      </c>
      <c r="B58" s="28" t="s">
        <v>108</v>
      </c>
      <c r="C58" s="202">
        <v>5</v>
      </c>
      <c r="D58" s="27" t="s">
        <v>99</v>
      </c>
      <c r="E58" s="37">
        <f>IF(ISNA(VLOOKUP($A58,chpt87,5,FALSE)),0,(VLOOKUP($A58,chpt87,5,FALSE)))</f>
        <v>0</v>
      </c>
      <c r="F58" s="37">
        <f>IF(ISNA(VLOOKUP($A58,Loups,5,FALSE)),0,(VLOOKUP($A58,Loups,5,FALSE)))</f>
        <v>0</v>
      </c>
      <c r="G58" s="37">
        <f>IF(ISNA(VLOOKUP($A58,chpt19,5,FALSE)),0,(VLOOKUP($A58,chpt19,5,FALSE)))</f>
        <v>0</v>
      </c>
      <c r="H58" s="37">
        <f>IF(ISNA(VLOOKUP($A58,Poilus,5,FALSE)),0,(VLOOKUP($A58,Poilus,5,FALSE)))</f>
        <v>0</v>
      </c>
      <c r="I58" s="37">
        <f>IF(ISNA(VLOOKUP($A58,phase1,5,FALSE)),0,(VLOOKUP($A58,phase1,5,FALSE)))</f>
        <v>238</v>
      </c>
      <c r="J58" s="37">
        <f>IF(ISNA(VLOOKUP($A58,smblitz,5,FALSE)),0,(VLOOKUP($A58,smblitz,5,FALSE)))</f>
        <v>0</v>
      </c>
      <c r="K58" s="27">
        <f>IF(ISNA(VLOOKUP($A58,smond,5,FALSE)),0,(VLOOKUP($A58,smond,5,FALSE)))</f>
        <v>245</v>
      </c>
      <c r="L58" s="37">
        <f>IF(ISNA(VLOOKUP($A58,chpt24,5,FALSE)),0,(VLOOKUP($A58,chpt24,5,FALSE)))</f>
        <v>52</v>
      </c>
      <c r="M58" s="37">
        <f>IF(ISNA(VLOOKUP($A58,phase2,5,FALSE)),0,(VLOOKUP($A58,phase2,5,FALSE)))</f>
        <v>0</v>
      </c>
      <c r="N58" s="37">
        <f>IF(ISNA(VLOOKUP($A58,phase3,5,FALSE)),0,(VLOOKUP($A58,phase3,5,FALSE)))</f>
        <v>0</v>
      </c>
      <c r="O58" s="37">
        <f>IF(ISNA(VLOOKUP($A58,chreg,5,FALSE)),0,(VLOOKUP($A58,chreg,5,FALSE)))</f>
        <v>32</v>
      </c>
      <c r="P58" s="37">
        <f>IF(ISNA(VLOOKUP($A58,eymoutiers,5,FALSE)),0,(VLOOKUP($A58,eymoutiers,5,FALSE)))</f>
        <v>0</v>
      </c>
      <c r="Q58" s="37">
        <f>IF(ISNA(VLOOKUP($A58,neuvic,5,FALSE)),0,(VLOOKUP($A58,neuvic,5,FALSE)))</f>
        <v>48</v>
      </c>
      <c r="R58" s="37">
        <f>IF(ISNA(VLOOKUP($A58,chalus,5,FALSE)),0,(VLOOKUP($A58,chalus,5,FALSE)))</f>
        <v>0</v>
      </c>
      <c r="S58" s="37">
        <f>IF(ISNA(VLOOKUP($A58,smrap,5,FALSE)),0,(VLOOKUP($A58,smrap,5,FALSE)))</f>
        <v>227</v>
      </c>
      <c r="T58" s="37">
        <f>IF(ISNA(VLOOKUP($A58,sorges,5,FALSE)),0,(VLOOKUP($A58,sorges,5,FALSE)))</f>
        <v>28</v>
      </c>
      <c r="U58" s="37">
        <f>IF(ISNA(VLOOKUP($A58,mussidan2,5,FALSE)),0,(VLOOKUP($A58,mussidan2,5,FALSE)))</f>
        <v>20</v>
      </c>
      <c r="V58" s="45">
        <f>IF(ISNA(VLOOKUP($A58,mussidan3,5,FALSE)),0,(VLOOKUP($A58,mussidan3,5,FALSE)))</f>
        <v>184</v>
      </c>
      <c r="W58" s="199">
        <f>SUM(E58:V58)</f>
        <v>1074</v>
      </c>
    </row>
    <row r="59" spans="1:23" ht="11.25">
      <c r="A59" s="27">
        <v>1023747</v>
      </c>
      <c r="B59" s="28" t="s">
        <v>183</v>
      </c>
      <c r="C59" s="202">
        <v>5</v>
      </c>
      <c r="D59" s="27" t="s">
        <v>181</v>
      </c>
      <c r="E59" s="37">
        <f>IF(ISNA(VLOOKUP($A59,chpt87,5,FALSE)),0,(VLOOKUP($A59,chpt87,5,FALSE)))</f>
        <v>0</v>
      </c>
      <c r="F59" s="37">
        <f>IF(ISNA(VLOOKUP($A59,Loups,5,FALSE)),0,(VLOOKUP($A59,Loups,5,FALSE)))</f>
        <v>0</v>
      </c>
      <c r="G59" s="37">
        <f>IF(ISNA(VLOOKUP($A59,chpt19,5,FALSE)),0,(VLOOKUP($A59,chpt19,5,FALSE)))</f>
        <v>0</v>
      </c>
      <c r="H59" s="37">
        <f>IF(ISNA(VLOOKUP($A59,Poilus,5,FALSE)),0,(VLOOKUP($A59,Poilus,5,FALSE)))</f>
        <v>0</v>
      </c>
      <c r="I59" s="37">
        <f>IF(ISNA(VLOOKUP($A59,phase1,5,FALSE)),0,(VLOOKUP($A59,phase1,5,FALSE)))</f>
        <v>634</v>
      </c>
      <c r="J59" s="37">
        <f>IF(ISNA(VLOOKUP($A59,smblitz,5,FALSE)),0,(VLOOKUP($A59,smblitz,5,FALSE)))</f>
        <v>119</v>
      </c>
      <c r="K59" s="27">
        <f>IF(ISNA(VLOOKUP($A59,smond,5,FALSE)),0,(VLOOKUP($A59,smond,5,FALSE)))</f>
        <v>0</v>
      </c>
      <c r="L59" s="37">
        <f>IF(ISNA(VLOOKUP($A59,chpt24,5,FALSE)),0,(VLOOKUP($A59,chpt24,5,FALSE)))</f>
        <v>0</v>
      </c>
      <c r="M59" s="37">
        <f>IF(ISNA(VLOOKUP($A59,phase2,5,FALSE)),0,(VLOOKUP($A59,phase2,5,FALSE)))</f>
        <v>0</v>
      </c>
      <c r="N59" s="37">
        <f>IF(ISNA(VLOOKUP($A59,phase3,5,FALSE)),0,(VLOOKUP($A59,phase3,5,FALSE)))</f>
        <v>0</v>
      </c>
      <c r="O59" s="37">
        <f>IF(ISNA(VLOOKUP($A59,chreg,5,FALSE)),0,(VLOOKUP($A59,chreg,5,FALSE)))</f>
        <v>0</v>
      </c>
      <c r="P59" s="37">
        <f>IF(ISNA(VLOOKUP($A59,eymoutiers,5,FALSE)),0,(VLOOKUP($A59,eymoutiers,5,FALSE)))</f>
        <v>0</v>
      </c>
      <c r="Q59" s="37">
        <f>IF(ISNA(VLOOKUP($A59,neuvic,5,FALSE)),0,(VLOOKUP($A59,neuvic,5,FALSE)))</f>
        <v>0</v>
      </c>
      <c r="R59" s="37">
        <f>IF(ISNA(VLOOKUP($A59,chalus,5,FALSE)),0,(VLOOKUP($A59,chalus,5,FALSE)))</f>
        <v>0</v>
      </c>
      <c r="S59" s="37">
        <f>IF(ISNA(VLOOKUP($A59,smrap,5,FALSE)),0,(VLOOKUP($A59,smrap,5,FALSE)))</f>
        <v>0</v>
      </c>
      <c r="T59" s="37">
        <f>IF(ISNA(VLOOKUP($A59,sorges,5,FALSE)),0,(VLOOKUP($A59,sorges,5,FALSE)))</f>
        <v>0</v>
      </c>
      <c r="U59" s="37">
        <f>IF(ISNA(VLOOKUP($A59,mussidan2,5,FALSE)),0,(VLOOKUP($A59,mussidan2,5,FALSE)))</f>
        <v>68</v>
      </c>
      <c r="V59" s="45">
        <f>IF(ISNA(VLOOKUP($A59,mussidan3,5,FALSE)),0,(VLOOKUP($A59,mussidan3,5,FALSE)))</f>
        <v>192</v>
      </c>
      <c r="W59" s="199">
        <f>SUM(E59:V59)</f>
        <v>1013</v>
      </c>
    </row>
    <row r="60" spans="1:23" ht="11.25">
      <c r="A60" s="27">
        <v>2269514</v>
      </c>
      <c r="B60" s="28" t="s">
        <v>267</v>
      </c>
      <c r="C60" s="202">
        <v>5</v>
      </c>
      <c r="D60" s="27" t="s">
        <v>45</v>
      </c>
      <c r="E60" s="37">
        <f>IF(ISNA(VLOOKUP($A60,chpt87,5,FALSE)),0,(VLOOKUP($A60,chpt87,5,FALSE)))</f>
        <v>0</v>
      </c>
      <c r="F60" s="37">
        <f>IF(ISNA(VLOOKUP($A60,Loups,5,FALSE)),0,(VLOOKUP($A60,Loups,5,FALSE)))</f>
        <v>0</v>
      </c>
      <c r="G60" s="37">
        <f>IF(ISNA(VLOOKUP($A60,chpt19,5,FALSE)),0,(VLOOKUP($A60,chpt19,5,FALSE)))</f>
        <v>88</v>
      </c>
      <c r="H60" s="37">
        <f>IF(ISNA(VLOOKUP($A60,Poilus,5,FALSE)),0,(VLOOKUP($A60,Poilus,5,FALSE)))</f>
        <v>0</v>
      </c>
      <c r="I60" s="37">
        <f>IF(ISNA(VLOOKUP($A60,phase1,5,FALSE)),0,(VLOOKUP($A60,phase1,5,FALSE)))</f>
        <v>466</v>
      </c>
      <c r="J60" s="37">
        <f>IF(ISNA(VLOOKUP($A60,smblitz,5,FALSE)),0,(VLOOKUP($A60,smblitz,5,FALSE)))</f>
        <v>431</v>
      </c>
      <c r="K60" s="27">
        <f>IF(ISNA(VLOOKUP($A60,smond,5,FALSE)),0,(VLOOKUP($A60,smond,5,FALSE)))</f>
        <v>0</v>
      </c>
      <c r="L60" s="37">
        <f>IF(ISNA(VLOOKUP($A60,chpt24,5,FALSE)),0,(VLOOKUP($A60,chpt24,5,FALSE)))</f>
        <v>28</v>
      </c>
      <c r="M60" s="37">
        <f>IF(ISNA(VLOOKUP($A60,phase2,5,FALSE)),0,(VLOOKUP($A60,phase2,5,FALSE)))</f>
        <v>0</v>
      </c>
      <c r="N60" s="37">
        <f>IF(ISNA(VLOOKUP($A60,phase3,5,FALSE)),0,(VLOOKUP($A60,phase3,5,FALSE)))</f>
        <v>0</v>
      </c>
      <c r="O60" s="37">
        <f>IF(ISNA(VLOOKUP($A60,chreg,5,FALSE)),0,(VLOOKUP($A60,chreg,5,FALSE)))</f>
        <v>0</v>
      </c>
      <c r="P60" s="37">
        <f>IF(ISNA(VLOOKUP($A60,eymoutiers,5,FALSE)),0,(VLOOKUP($A60,eymoutiers,5,FALSE)))</f>
        <v>0</v>
      </c>
      <c r="Q60" s="37">
        <f>IF(ISNA(VLOOKUP($A60,neuvic,5,FALSE)),0,(VLOOKUP($A60,neuvic,5,FALSE)))</f>
        <v>0</v>
      </c>
      <c r="R60" s="37">
        <f>IF(ISNA(VLOOKUP($A60,chalus,5,FALSE)),0,(VLOOKUP($A60,chalus,5,FALSE)))</f>
        <v>0</v>
      </c>
      <c r="S60" s="37">
        <f>IF(ISNA(VLOOKUP($A60,smrap,5,FALSE)),0,(VLOOKUP($A60,smrap,5,FALSE)))</f>
        <v>0</v>
      </c>
      <c r="T60" s="37">
        <f>IF(ISNA(VLOOKUP($A60,sorges,5,FALSE)),0,(VLOOKUP($A60,sorges,5,FALSE)))</f>
        <v>0</v>
      </c>
      <c r="U60" s="37">
        <f>IF(ISNA(VLOOKUP($A60,mussidan2,5,FALSE)),0,(VLOOKUP($A60,mussidan2,5,FALSE)))</f>
        <v>0</v>
      </c>
      <c r="V60" s="45">
        <f>IF(ISNA(VLOOKUP($A60,mussidan3,5,FALSE)),0,(VLOOKUP($A60,mussidan3,5,FALSE)))</f>
        <v>0</v>
      </c>
      <c r="W60" s="199">
        <f>SUM(E60:V60)</f>
        <v>1013</v>
      </c>
    </row>
    <row r="61" spans="1:23" ht="11.25">
      <c r="A61" s="27">
        <v>2210341</v>
      </c>
      <c r="B61" s="28" t="s">
        <v>253</v>
      </c>
      <c r="C61" s="202">
        <v>5</v>
      </c>
      <c r="D61" s="27" t="s">
        <v>84</v>
      </c>
      <c r="E61" s="37">
        <f>IF(ISNA(VLOOKUP($A61,chpt87,5,FALSE)),0,(VLOOKUP($A61,chpt87,5,FALSE)))</f>
        <v>0</v>
      </c>
      <c r="F61" s="37">
        <f>IF(ISNA(VLOOKUP($A61,Loups,5,FALSE)),0,(VLOOKUP($A61,Loups,5,FALSE)))</f>
        <v>0</v>
      </c>
      <c r="G61" s="37">
        <f>IF(ISNA(VLOOKUP($A61,chpt19,5,FALSE)),0,(VLOOKUP($A61,chpt19,5,FALSE)))</f>
        <v>0</v>
      </c>
      <c r="H61" s="37">
        <f>IF(ISNA(VLOOKUP($A61,Poilus,5,FALSE)),0,(VLOOKUP($A61,Poilus,5,FALSE)))</f>
        <v>0</v>
      </c>
      <c r="I61" s="37">
        <f>IF(ISNA(VLOOKUP($A61,phase1,5,FALSE)),0,(VLOOKUP($A61,phase1,5,FALSE)))</f>
        <v>579</v>
      </c>
      <c r="J61" s="37">
        <f>IF(ISNA(VLOOKUP($A61,smblitz,5,FALSE)),0,(VLOOKUP($A61,smblitz,5,FALSE)))</f>
        <v>0</v>
      </c>
      <c r="K61" s="27">
        <f>IF(ISNA(VLOOKUP($A61,smond,5,FALSE)),0,(VLOOKUP($A61,smond,5,FALSE)))</f>
        <v>0</v>
      </c>
      <c r="L61" s="37">
        <f>IF(ISNA(VLOOKUP($A61,chpt24,5,FALSE)),0,(VLOOKUP($A61,chpt24,5,FALSE)))</f>
        <v>14</v>
      </c>
      <c r="M61" s="37">
        <f>IF(ISNA(VLOOKUP($A61,phase2,5,FALSE)),0,(VLOOKUP($A61,phase2,5,FALSE)))</f>
        <v>405</v>
      </c>
      <c r="N61" s="37">
        <f>IF(ISNA(VLOOKUP($A61,phase3,5,FALSE)),0,(VLOOKUP($A61,phase3,5,FALSE)))</f>
        <v>0</v>
      </c>
      <c r="O61" s="37">
        <f>IF(ISNA(VLOOKUP($A61,chreg,5,FALSE)),0,(VLOOKUP($A61,chreg,5,FALSE)))</f>
        <v>0</v>
      </c>
      <c r="P61" s="37">
        <f>IF(ISNA(VLOOKUP($A61,eymoutiers,5,FALSE)),0,(VLOOKUP($A61,eymoutiers,5,FALSE)))</f>
        <v>0</v>
      </c>
      <c r="Q61" s="37">
        <f>IF(ISNA(VLOOKUP($A61,neuvic,5,FALSE)),0,(VLOOKUP($A61,neuvic,5,FALSE)))</f>
        <v>0</v>
      </c>
      <c r="R61" s="37">
        <f>IF(ISNA(VLOOKUP($A61,chalus,5,FALSE)),0,(VLOOKUP($A61,chalus,5,FALSE)))</f>
        <v>0</v>
      </c>
      <c r="S61" s="37">
        <f>IF(ISNA(VLOOKUP($A61,smrap,5,FALSE)),0,(VLOOKUP($A61,smrap,5,FALSE)))</f>
        <v>0</v>
      </c>
      <c r="T61" s="37">
        <f>IF(ISNA(VLOOKUP($A61,sorges,5,FALSE)),0,(VLOOKUP($A61,sorges,5,FALSE)))</f>
        <v>0</v>
      </c>
      <c r="U61" s="37">
        <f>IF(ISNA(VLOOKUP($A61,mussidan2,5,FALSE)),0,(VLOOKUP($A61,mussidan2,5,FALSE)))</f>
        <v>0</v>
      </c>
      <c r="V61" s="45">
        <f>IF(ISNA(VLOOKUP($A61,mussidan3,5,FALSE)),0,(VLOOKUP($A61,mussidan3,5,FALSE)))</f>
        <v>0</v>
      </c>
      <c r="W61" s="199">
        <f>SUM(E61:V61)</f>
        <v>998</v>
      </c>
    </row>
    <row r="62" spans="1:23" ht="11.25">
      <c r="A62" s="27">
        <v>1044968</v>
      </c>
      <c r="B62" s="28" t="s">
        <v>95</v>
      </c>
      <c r="C62" s="202">
        <v>5</v>
      </c>
      <c r="D62" s="27" t="s">
        <v>84</v>
      </c>
      <c r="E62" s="37">
        <f>IF(ISNA(VLOOKUP($A62,chpt87,5,FALSE)),0,(VLOOKUP($A62,chpt87,5,FALSE)))</f>
        <v>0</v>
      </c>
      <c r="F62" s="37">
        <f>IF(ISNA(VLOOKUP($A62,Loups,5,FALSE)),0,(VLOOKUP($A62,Loups,5,FALSE)))</f>
        <v>48</v>
      </c>
      <c r="G62" s="37">
        <f>IF(ISNA(VLOOKUP($A62,chpt19,5,FALSE)),0,(VLOOKUP($A62,chpt19,5,FALSE)))</f>
        <v>0</v>
      </c>
      <c r="H62" s="37">
        <f>IF(ISNA(VLOOKUP($A62,Poilus,5,FALSE)),0,(VLOOKUP($A62,Poilus,5,FALSE)))</f>
        <v>0</v>
      </c>
      <c r="I62" s="37">
        <f>IF(ISNA(VLOOKUP($A62,phase1,5,FALSE)),0,(VLOOKUP($A62,phase1,5,FALSE)))</f>
        <v>428</v>
      </c>
      <c r="J62" s="37">
        <f>IF(ISNA(VLOOKUP($A62,smblitz,5,FALSE)),0,(VLOOKUP($A62,smblitz,5,FALSE)))</f>
        <v>0</v>
      </c>
      <c r="K62" s="27">
        <f>IF(ISNA(VLOOKUP($A62,smond,5,FALSE)),0,(VLOOKUP($A62,smond,5,FALSE)))</f>
        <v>428</v>
      </c>
      <c r="L62" s="37">
        <f>IF(ISNA(VLOOKUP($A62,chpt24,5,FALSE)),0,(VLOOKUP($A62,chpt24,5,FALSE)))</f>
        <v>32</v>
      </c>
      <c r="M62" s="37">
        <f>IF(ISNA(VLOOKUP($A62,phase2,5,FALSE)),0,(VLOOKUP($A62,phase2,5,FALSE)))</f>
        <v>0</v>
      </c>
      <c r="N62" s="37">
        <f>IF(ISNA(VLOOKUP($A62,phase3,5,FALSE)),0,(VLOOKUP($A62,phase3,5,FALSE)))</f>
        <v>0</v>
      </c>
      <c r="O62" s="37">
        <f>IF(ISNA(VLOOKUP($A62,chreg,5,FALSE)),0,(VLOOKUP($A62,chreg,5,FALSE)))</f>
        <v>56</v>
      </c>
      <c r="P62" s="37">
        <f>IF(ISNA(VLOOKUP($A62,eymoutiers,5,FALSE)),0,(VLOOKUP($A62,eymoutiers,5,FALSE)))</f>
        <v>0</v>
      </c>
      <c r="Q62" s="37">
        <f>IF(ISNA(VLOOKUP($A62,neuvic,5,FALSE)),0,(VLOOKUP($A62,neuvic,5,FALSE)))</f>
        <v>0</v>
      </c>
      <c r="R62" s="37">
        <f>IF(ISNA(VLOOKUP($A62,chalus,5,FALSE)),0,(VLOOKUP($A62,chalus,5,FALSE)))</f>
        <v>0</v>
      </c>
      <c r="S62" s="37">
        <f>IF(ISNA(VLOOKUP($A62,smrap,5,FALSE)),0,(VLOOKUP($A62,smrap,5,FALSE)))</f>
        <v>0</v>
      </c>
      <c r="T62" s="37">
        <f>IF(ISNA(VLOOKUP($A62,sorges,5,FALSE)),0,(VLOOKUP($A62,sorges,5,FALSE)))</f>
        <v>0</v>
      </c>
      <c r="U62" s="37">
        <f>IF(ISNA(VLOOKUP($A62,mussidan2,5,FALSE)),0,(VLOOKUP($A62,mussidan2,5,FALSE)))</f>
        <v>0</v>
      </c>
      <c r="V62" s="45">
        <f>IF(ISNA(VLOOKUP($A62,mussidan3,5,FALSE)),0,(VLOOKUP($A62,mussidan3,5,FALSE)))</f>
        <v>0</v>
      </c>
      <c r="W62" s="199">
        <f>SUM(E62:V62)</f>
        <v>992</v>
      </c>
    </row>
    <row r="63" spans="1:23" ht="11.25">
      <c r="A63" s="27">
        <v>1046843</v>
      </c>
      <c r="B63" s="28" t="s">
        <v>76</v>
      </c>
      <c r="C63" s="202">
        <v>5</v>
      </c>
      <c r="D63" s="27" t="s">
        <v>74</v>
      </c>
      <c r="E63" s="37">
        <f>IF(ISNA(VLOOKUP($A63,chpt87,5,FALSE)),0,(VLOOKUP($A63,chpt87,5,FALSE)))</f>
        <v>0</v>
      </c>
      <c r="F63" s="37">
        <f>IF(ISNA(VLOOKUP($A63,Loups,5,FALSE)),0,(VLOOKUP($A63,Loups,5,FALSE)))</f>
        <v>0</v>
      </c>
      <c r="G63" s="37">
        <f>IF(ISNA(VLOOKUP($A63,chpt19,5,FALSE)),0,(VLOOKUP($A63,chpt19,5,FALSE)))</f>
        <v>48</v>
      </c>
      <c r="H63" s="37">
        <f>IF(ISNA(VLOOKUP($A63,Poilus,5,FALSE)),0,(VLOOKUP($A63,Poilus,5,FALSE)))</f>
        <v>0</v>
      </c>
      <c r="I63" s="37">
        <f>IF(ISNA(VLOOKUP($A63,phase1,5,FALSE)),0,(VLOOKUP($A63,phase1,5,FALSE)))</f>
        <v>604</v>
      </c>
      <c r="J63" s="37">
        <f>IF(ISNA(VLOOKUP($A63,smblitz,5,FALSE)),0,(VLOOKUP($A63,smblitz,5,FALSE)))</f>
        <v>0</v>
      </c>
      <c r="K63" s="27">
        <f>IF(ISNA(VLOOKUP($A63,smond,5,FALSE)),0,(VLOOKUP($A63,smond,5,FALSE)))</f>
        <v>143</v>
      </c>
      <c r="L63" s="37">
        <f>IF(ISNA(VLOOKUP($A63,chpt24,5,FALSE)),0,(VLOOKUP($A63,chpt24,5,FALSE)))</f>
        <v>0</v>
      </c>
      <c r="M63" s="37">
        <f>IF(ISNA(VLOOKUP($A63,phase2,5,FALSE)),0,(VLOOKUP($A63,phase2,5,FALSE)))</f>
        <v>23</v>
      </c>
      <c r="N63" s="37">
        <f>IF(ISNA(VLOOKUP($A63,phase3,5,FALSE)),0,(VLOOKUP($A63,phase3,5,FALSE)))</f>
        <v>0</v>
      </c>
      <c r="O63" s="37">
        <f>IF(ISNA(VLOOKUP($A63,chreg,5,FALSE)),0,(VLOOKUP($A63,chreg,5,FALSE)))</f>
        <v>0</v>
      </c>
      <c r="P63" s="37">
        <f>IF(ISNA(VLOOKUP($A63,eymoutiers,5,FALSE)),0,(VLOOKUP($A63,eymoutiers,5,FALSE)))</f>
        <v>0</v>
      </c>
      <c r="Q63" s="37">
        <f>IF(ISNA(VLOOKUP($A63,neuvic,5,FALSE)),0,(VLOOKUP($A63,neuvic,5,FALSE)))</f>
        <v>40</v>
      </c>
      <c r="R63" s="37">
        <f>IF(ISNA(VLOOKUP($A63,chalus,5,FALSE)),0,(VLOOKUP($A63,chalus,5,FALSE)))</f>
        <v>82</v>
      </c>
      <c r="S63" s="37">
        <f>IF(ISNA(VLOOKUP($A63,smrap,5,FALSE)),0,(VLOOKUP($A63,smrap,5,FALSE)))</f>
        <v>0</v>
      </c>
      <c r="T63" s="37">
        <f>IF(ISNA(VLOOKUP($A63,sorges,5,FALSE)),0,(VLOOKUP($A63,sorges,5,FALSE)))</f>
        <v>0</v>
      </c>
      <c r="U63" s="37">
        <f>IF(ISNA(VLOOKUP($A63,mussidan2,5,FALSE)),0,(VLOOKUP($A63,mussidan2,5,FALSE)))</f>
        <v>0</v>
      </c>
      <c r="V63" s="45">
        <f>IF(ISNA(VLOOKUP($A63,mussidan3,5,FALSE)),0,(VLOOKUP($A63,mussidan3,5,FALSE)))</f>
        <v>0</v>
      </c>
      <c r="W63" s="199">
        <f>SUM(E63:V63)</f>
        <v>940</v>
      </c>
    </row>
    <row r="64" spans="1:23" ht="11.25">
      <c r="A64" s="27">
        <v>2388461</v>
      </c>
      <c r="B64" s="28" t="s">
        <v>302</v>
      </c>
      <c r="C64" s="202">
        <v>6</v>
      </c>
      <c r="D64" s="27" t="s">
        <v>84</v>
      </c>
      <c r="E64" s="37">
        <f>IF(ISNA(VLOOKUP($A64,chpt87,5,FALSE)),0,(VLOOKUP($A64,chpt87,5,FALSE)))</f>
        <v>0</v>
      </c>
      <c r="F64" s="37">
        <f>IF(ISNA(VLOOKUP($A64,Loups,5,FALSE)),0,(VLOOKUP($A64,Loups,5,FALSE)))</f>
        <v>0</v>
      </c>
      <c r="G64" s="37">
        <f>IF(ISNA(VLOOKUP($A64,chpt19,5,FALSE)),0,(VLOOKUP($A64,chpt19,5,FALSE)))</f>
        <v>0</v>
      </c>
      <c r="H64" s="37">
        <f>IF(ISNA(VLOOKUP($A64,Poilus,5,FALSE)),0,(VLOOKUP($A64,Poilus,5,FALSE)))</f>
        <v>0</v>
      </c>
      <c r="I64" s="37">
        <f>IF(ISNA(VLOOKUP($A64,phase1,5,FALSE)),0,(VLOOKUP($A64,phase1,5,FALSE)))</f>
        <v>436</v>
      </c>
      <c r="J64" s="37">
        <f>IF(ISNA(VLOOKUP($A64,smblitz,5,FALSE)),0,(VLOOKUP($A64,smblitz,5,FALSE)))</f>
        <v>0</v>
      </c>
      <c r="K64" s="27">
        <f>IF(ISNA(VLOOKUP($A64,smond,5,FALSE)),0,(VLOOKUP($A64,smond,5,FALSE)))</f>
        <v>0</v>
      </c>
      <c r="L64" s="37">
        <f>IF(ISNA(VLOOKUP($A64,chpt24,5,FALSE)),0,(VLOOKUP($A64,chpt24,5,FALSE)))</f>
        <v>24</v>
      </c>
      <c r="M64" s="37">
        <f>IF(ISNA(VLOOKUP($A64,phase2,5,FALSE)),0,(VLOOKUP($A64,phase2,5,FALSE)))</f>
        <v>0</v>
      </c>
      <c r="N64" s="37">
        <f>IF(ISNA(VLOOKUP($A64,phase3,5,FALSE)),0,(VLOOKUP($A64,phase3,5,FALSE)))</f>
        <v>0</v>
      </c>
      <c r="O64" s="37">
        <f>IF(ISNA(VLOOKUP($A64,chreg,5,FALSE)),0,(VLOOKUP($A64,chreg,5,FALSE)))</f>
        <v>0</v>
      </c>
      <c r="P64" s="37">
        <f>IF(ISNA(VLOOKUP($A64,eymoutiers,5,FALSE)),0,(VLOOKUP($A64,eymoutiers,5,FALSE)))</f>
        <v>0</v>
      </c>
      <c r="Q64" s="37">
        <f>IF(ISNA(VLOOKUP($A64,neuvic,5,FALSE)),0,(VLOOKUP($A64,neuvic,5,FALSE)))</f>
        <v>0</v>
      </c>
      <c r="R64" s="37">
        <f>IF(ISNA(VLOOKUP($A64,chalus,5,FALSE)),0,(VLOOKUP($A64,chalus,5,FALSE)))</f>
        <v>0</v>
      </c>
      <c r="S64" s="37">
        <f>IF(ISNA(VLOOKUP($A64,smrap,5,FALSE)),0,(VLOOKUP($A64,smrap,5,FALSE)))</f>
        <v>449</v>
      </c>
      <c r="T64" s="37">
        <f>IF(ISNA(VLOOKUP($A64,sorges,5,FALSE)),0,(VLOOKUP($A64,sorges,5,FALSE)))</f>
        <v>0</v>
      </c>
      <c r="U64" s="37">
        <f>IF(ISNA(VLOOKUP($A64,mussidan2,5,FALSE)),0,(VLOOKUP($A64,mussidan2,5,FALSE)))</f>
        <v>0</v>
      </c>
      <c r="V64" s="45">
        <f>IF(ISNA(VLOOKUP($A64,mussidan3,5,FALSE)),0,(VLOOKUP($A64,mussidan3,5,FALSE)))</f>
        <v>0</v>
      </c>
      <c r="W64" s="199">
        <f>SUM(E64:V64)</f>
        <v>909</v>
      </c>
    </row>
    <row r="65" spans="1:23" ht="11.25">
      <c r="A65" s="27">
        <v>2213461</v>
      </c>
      <c r="B65" s="28" t="s">
        <v>150</v>
      </c>
      <c r="C65" s="202">
        <v>5</v>
      </c>
      <c r="D65" s="27" t="s">
        <v>144</v>
      </c>
      <c r="E65" s="37">
        <f>IF(ISNA(VLOOKUP($A65,chpt87,5,FALSE)),0,(VLOOKUP($A65,chpt87,5,FALSE)))</f>
        <v>10</v>
      </c>
      <c r="F65" s="37">
        <f>IF(ISNA(VLOOKUP($A65,Loups,5,FALSE)),0,(VLOOKUP($A65,Loups,5,FALSE)))</f>
        <v>0</v>
      </c>
      <c r="G65" s="37">
        <f>IF(ISNA(VLOOKUP($A65,chpt19,5,FALSE)),0,(VLOOKUP($A65,chpt19,5,FALSE)))</f>
        <v>52</v>
      </c>
      <c r="H65" s="37">
        <f>IF(ISNA(VLOOKUP($A65,Poilus,5,FALSE)),0,(VLOOKUP($A65,Poilus,5,FALSE)))</f>
        <v>54</v>
      </c>
      <c r="I65" s="37">
        <f>IF(ISNA(VLOOKUP($A65,phase1,5,FALSE)),0,(VLOOKUP($A65,phase1,5,FALSE)))</f>
        <v>473</v>
      </c>
      <c r="J65" s="37">
        <f>IF(ISNA(VLOOKUP($A65,smblitz,5,FALSE)),0,(VLOOKUP($A65,smblitz,5,FALSE)))</f>
        <v>0</v>
      </c>
      <c r="K65" s="27">
        <f>IF(ISNA(VLOOKUP($A65,smond,5,FALSE)),0,(VLOOKUP($A65,smond,5,FALSE)))</f>
        <v>121</v>
      </c>
      <c r="L65" s="37">
        <f>IF(ISNA(VLOOKUP($A65,chpt24,5,FALSE)),0,(VLOOKUP($A65,chpt24,5,FALSE)))</f>
        <v>4</v>
      </c>
      <c r="M65" s="37">
        <f>IF(ISNA(VLOOKUP($A65,phase2,5,FALSE)),0,(VLOOKUP($A65,phase2,5,FALSE)))</f>
        <v>42</v>
      </c>
      <c r="N65" s="37">
        <f>IF(ISNA(VLOOKUP($A65,phase3,5,FALSE)),0,(VLOOKUP($A65,phase3,5,FALSE)))</f>
        <v>0</v>
      </c>
      <c r="O65" s="37">
        <f>IF(ISNA(VLOOKUP($A65,chreg,5,FALSE)),0,(VLOOKUP($A65,chreg,5,FALSE)))</f>
        <v>24</v>
      </c>
      <c r="P65" s="37">
        <f>IF(ISNA(VLOOKUP($A65,eymoutiers,5,FALSE)),0,(VLOOKUP($A65,eymoutiers,5,FALSE)))</f>
        <v>6</v>
      </c>
      <c r="Q65" s="37">
        <f>IF(ISNA(VLOOKUP($A65,neuvic,5,FALSE)),0,(VLOOKUP($A65,neuvic,5,FALSE)))</f>
        <v>32</v>
      </c>
      <c r="R65" s="37">
        <f>IF(ISNA(VLOOKUP($A65,chalus,5,FALSE)),0,(VLOOKUP($A65,chalus,5,FALSE)))</f>
        <v>24</v>
      </c>
      <c r="S65" s="37">
        <f>IF(ISNA(VLOOKUP($A65,smrap,5,FALSE)),0,(VLOOKUP($A65,smrap,5,FALSE)))</f>
        <v>0</v>
      </c>
      <c r="T65" s="37">
        <f>IF(ISNA(VLOOKUP($A65,sorges,5,FALSE)),0,(VLOOKUP($A65,sorges,5,FALSE)))</f>
        <v>0</v>
      </c>
      <c r="U65" s="37">
        <f>IF(ISNA(VLOOKUP($A65,mussidan2,5,FALSE)),0,(VLOOKUP($A65,mussidan2,5,FALSE)))</f>
        <v>0</v>
      </c>
      <c r="V65" s="45">
        <f>IF(ISNA(VLOOKUP($A65,mussidan3,5,FALSE)),0,(VLOOKUP($A65,mussidan3,5,FALSE)))</f>
        <v>30</v>
      </c>
      <c r="W65" s="199">
        <f>SUM(E65:V65)</f>
        <v>872</v>
      </c>
    </row>
    <row r="66" spans="1:23" ht="11.25">
      <c r="A66" s="27">
        <v>1069948</v>
      </c>
      <c r="B66" s="28" t="s">
        <v>216</v>
      </c>
      <c r="C66" s="202">
        <v>5</v>
      </c>
      <c r="D66" s="27" t="s">
        <v>211</v>
      </c>
      <c r="E66" s="37">
        <f>IF(ISNA(VLOOKUP($A66,chpt87,5,FALSE)),0,(VLOOKUP($A66,chpt87,5,FALSE)))</f>
        <v>66</v>
      </c>
      <c r="F66" s="37">
        <f>IF(ISNA(VLOOKUP($A66,Loups,5,FALSE)),0,(VLOOKUP($A66,Loups,5,FALSE)))</f>
        <v>32</v>
      </c>
      <c r="G66" s="37">
        <f>IF(ISNA(VLOOKUP($A66,chpt19,5,FALSE)),0,(VLOOKUP($A66,chpt19,5,FALSE)))</f>
        <v>64</v>
      </c>
      <c r="H66" s="37">
        <f>IF(ISNA(VLOOKUP($A66,Poilus,5,FALSE)),0,(VLOOKUP($A66,Poilus,5,FALSE)))</f>
        <v>0</v>
      </c>
      <c r="I66" s="37">
        <f>IF(ISNA(VLOOKUP($A66,phase1,5,FALSE)),0,(VLOOKUP($A66,phase1,5,FALSE)))</f>
        <v>384</v>
      </c>
      <c r="J66" s="37">
        <f>IF(ISNA(VLOOKUP($A66,smblitz,5,FALSE)),0,(VLOOKUP($A66,smblitz,5,FALSE)))</f>
        <v>0</v>
      </c>
      <c r="K66" s="27">
        <f>IF(ISNA(VLOOKUP($A66,smond,5,FALSE)),0,(VLOOKUP($A66,smond,5,FALSE)))</f>
        <v>216</v>
      </c>
      <c r="L66" s="37">
        <f>IF(ISNA(VLOOKUP($A66,chpt24,5,FALSE)),0,(VLOOKUP($A66,chpt24,5,FALSE)))</f>
        <v>62</v>
      </c>
      <c r="M66" s="37">
        <f>IF(ISNA(VLOOKUP($A66,phase2,5,FALSE)),0,(VLOOKUP($A66,phase2,5,FALSE)))</f>
        <v>0</v>
      </c>
      <c r="N66" s="37">
        <f>IF(ISNA(VLOOKUP($A66,phase3,5,FALSE)),0,(VLOOKUP($A66,phase3,5,FALSE)))</f>
        <v>0</v>
      </c>
      <c r="O66" s="37">
        <f>IF(ISNA(VLOOKUP($A66,chreg,5,FALSE)),0,(VLOOKUP($A66,chreg,5,FALSE)))</f>
        <v>30</v>
      </c>
      <c r="P66" s="37">
        <f>IF(ISNA(VLOOKUP($A66,eymoutiers,5,FALSE)),0,(VLOOKUP($A66,eymoutiers,5,FALSE)))</f>
        <v>0</v>
      </c>
      <c r="Q66" s="37">
        <f>IF(ISNA(VLOOKUP($A66,neuvic,5,FALSE)),0,(VLOOKUP($A66,neuvic,5,FALSE)))</f>
        <v>0</v>
      </c>
      <c r="R66" s="37">
        <f>IF(ISNA(VLOOKUP($A66,chalus,5,FALSE)),0,(VLOOKUP($A66,chalus,5,FALSE)))</f>
        <v>0</v>
      </c>
      <c r="S66" s="37">
        <f>IF(ISNA(VLOOKUP($A66,smrap,5,FALSE)),0,(VLOOKUP($A66,smrap,5,FALSE)))</f>
        <v>0</v>
      </c>
      <c r="T66" s="37">
        <f>IF(ISNA(VLOOKUP($A66,sorges,5,FALSE)),0,(VLOOKUP($A66,sorges,5,FALSE)))</f>
        <v>0</v>
      </c>
      <c r="U66" s="37">
        <f>IF(ISNA(VLOOKUP($A66,mussidan2,5,FALSE)),0,(VLOOKUP($A66,mussidan2,5,FALSE)))</f>
        <v>0</v>
      </c>
      <c r="V66" s="45">
        <f>IF(ISNA(VLOOKUP($A66,mussidan3,5,FALSE)),0,(VLOOKUP($A66,mussidan3,5,FALSE)))</f>
        <v>0</v>
      </c>
      <c r="W66" s="199">
        <f>SUM(E66:V66)</f>
        <v>854</v>
      </c>
    </row>
    <row r="67" spans="1:23" ht="11.25">
      <c r="A67" s="27">
        <v>3330699</v>
      </c>
      <c r="B67" s="28" t="s">
        <v>186</v>
      </c>
      <c r="C67" s="202">
        <v>5</v>
      </c>
      <c r="D67" s="27" t="s">
        <v>181</v>
      </c>
      <c r="E67" s="37">
        <f>IF(ISNA(VLOOKUP($A67,chpt87,5,FALSE)),0,(VLOOKUP($A67,chpt87,5,FALSE)))</f>
        <v>0</v>
      </c>
      <c r="F67" s="37">
        <f>IF(ISNA(VLOOKUP($A67,Loups,5,FALSE)),0,(VLOOKUP($A67,Loups,5,FALSE)))</f>
        <v>0</v>
      </c>
      <c r="G67" s="37">
        <f>IF(ISNA(VLOOKUP($A67,chpt19,5,FALSE)),0,(VLOOKUP($A67,chpt19,5,FALSE)))</f>
        <v>0</v>
      </c>
      <c r="H67" s="37">
        <f>IF(ISNA(VLOOKUP($A67,Poilus,5,FALSE)),0,(VLOOKUP($A67,Poilus,5,FALSE)))</f>
        <v>0</v>
      </c>
      <c r="I67" s="37">
        <f>IF(ISNA(VLOOKUP($A67,phase1,5,FALSE)),0,(VLOOKUP($A67,phase1,5,FALSE)))</f>
        <v>365</v>
      </c>
      <c r="J67" s="37">
        <f>IF(ISNA(VLOOKUP($A67,smblitz,5,FALSE)),0,(VLOOKUP($A67,smblitz,5,FALSE)))</f>
        <v>0</v>
      </c>
      <c r="K67" s="27">
        <f>IF(ISNA(VLOOKUP($A67,smond,5,FALSE)),0,(VLOOKUP($A67,smond,5,FALSE)))</f>
        <v>358</v>
      </c>
      <c r="L67" s="37">
        <f>IF(ISNA(VLOOKUP($A67,chpt24,5,FALSE)),0,(VLOOKUP($A67,chpt24,5,FALSE)))</f>
        <v>0</v>
      </c>
      <c r="M67" s="37">
        <f>IF(ISNA(VLOOKUP($A67,phase2,5,FALSE)),0,(VLOOKUP($A67,phase2,5,FALSE)))</f>
        <v>0</v>
      </c>
      <c r="N67" s="37">
        <f>IF(ISNA(VLOOKUP($A67,phase3,5,FALSE)),0,(VLOOKUP($A67,phase3,5,FALSE)))</f>
        <v>0</v>
      </c>
      <c r="O67" s="37">
        <f>IF(ISNA(VLOOKUP($A67,chreg,5,FALSE)),0,(VLOOKUP($A67,chreg,5,FALSE)))</f>
        <v>0</v>
      </c>
      <c r="P67" s="37">
        <f>IF(ISNA(VLOOKUP($A67,eymoutiers,5,FALSE)),0,(VLOOKUP($A67,eymoutiers,5,FALSE)))</f>
        <v>0</v>
      </c>
      <c r="Q67" s="37">
        <f>IF(ISNA(VLOOKUP($A67,neuvic,5,FALSE)),0,(VLOOKUP($A67,neuvic,5,FALSE)))</f>
        <v>0</v>
      </c>
      <c r="R67" s="37">
        <f>IF(ISNA(VLOOKUP($A67,chalus,5,FALSE)),0,(VLOOKUP($A67,chalus,5,FALSE)))</f>
        <v>0</v>
      </c>
      <c r="S67" s="37">
        <f>IF(ISNA(VLOOKUP($A67,smrap,5,FALSE)),0,(VLOOKUP($A67,smrap,5,FALSE)))</f>
        <v>0</v>
      </c>
      <c r="T67" s="37">
        <f>IF(ISNA(VLOOKUP($A67,sorges,5,FALSE)),0,(VLOOKUP($A67,sorges,5,FALSE)))</f>
        <v>0</v>
      </c>
      <c r="U67" s="37">
        <f>IF(ISNA(VLOOKUP($A67,mussidan2,5,FALSE)),0,(VLOOKUP($A67,mussidan2,5,FALSE)))</f>
        <v>50</v>
      </c>
      <c r="V67" s="45">
        <f>IF(ISNA(VLOOKUP($A67,mussidan3,5,FALSE)),0,(VLOOKUP($A67,mussidan3,5,FALSE)))</f>
        <v>0</v>
      </c>
      <c r="W67" s="199">
        <f>SUM(E67:V67)</f>
        <v>773</v>
      </c>
    </row>
    <row r="68" spans="1:23" ht="11.25">
      <c r="A68" s="27">
        <v>2705634</v>
      </c>
      <c r="B68" s="28" t="s">
        <v>88</v>
      </c>
      <c r="C68" s="202">
        <v>5</v>
      </c>
      <c r="D68" s="27" t="s">
        <v>84</v>
      </c>
      <c r="E68" s="37">
        <f>IF(ISNA(VLOOKUP($A68,chpt87,5,FALSE)),0,(VLOOKUP($A68,chpt87,5,FALSE)))</f>
        <v>0</v>
      </c>
      <c r="F68" s="37">
        <f>IF(ISNA(VLOOKUP($A68,Loups,5,FALSE)),0,(VLOOKUP($A68,Loups,5,FALSE)))</f>
        <v>0</v>
      </c>
      <c r="G68" s="37">
        <f>IF(ISNA(VLOOKUP($A68,chpt19,5,FALSE)),0,(VLOOKUP($A68,chpt19,5,FALSE)))</f>
        <v>0</v>
      </c>
      <c r="H68" s="37">
        <f>IF(ISNA(VLOOKUP($A68,Poilus,5,FALSE)),0,(VLOOKUP($A68,Poilus,5,FALSE)))</f>
        <v>0</v>
      </c>
      <c r="I68" s="37">
        <f>IF(ISNA(VLOOKUP($A68,phase1,5,FALSE)),0,(VLOOKUP($A68,phase1,5,FALSE)))</f>
        <v>436</v>
      </c>
      <c r="J68" s="37">
        <f>IF(ISNA(VLOOKUP($A68,smblitz,5,FALSE)),0,(VLOOKUP($A68,smblitz,5,FALSE)))</f>
        <v>0</v>
      </c>
      <c r="K68" s="27">
        <f>IF(ISNA(VLOOKUP($A68,smond,5,FALSE)),0,(VLOOKUP($A68,smond,5,FALSE)))</f>
        <v>101</v>
      </c>
      <c r="L68" s="37">
        <f>IF(ISNA(VLOOKUP($A68,chpt24,5,FALSE)),0,(VLOOKUP($A68,chpt24,5,FALSE)))</f>
        <v>0</v>
      </c>
      <c r="M68" s="37">
        <f>IF(ISNA(VLOOKUP($A68,phase2,5,FALSE)),0,(VLOOKUP($A68,phase2,5,FALSE)))</f>
        <v>84</v>
      </c>
      <c r="N68" s="37">
        <f>IF(ISNA(VLOOKUP($A68,phase3,5,FALSE)),0,(VLOOKUP($A68,phase3,5,FALSE)))</f>
        <v>0</v>
      </c>
      <c r="O68" s="37">
        <f>IF(ISNA(VLOOKUP($A68,chreg,5,FALSE)),0,(VLOOKUP($A68,chreg,5,FALSE)))</f>
        <v>0</v>
      </c>
      <c r="P68" s="37">
        <f>IF(ISNA(VLOOKUP($A68,eymoutiers,5,FALSE)),0,(VLOOKUP($A68,eymoutiers,5,FALSE)))</f>
        <v>0</v>
      </c>
      <c r="Q68" s="37">
        <f>IF(ISNA(VLOOKUP($A68,neuvic,5,FALSE)),0,(VLOOKUP($A68,neuvic,5,FALSE)))</f>
        <v>0</v>
      </c>
      <c r="R68" s="37">
        <f>IF(ISNA(VLOOKUP($A68,chalus,5,FALSE)),0,(VLOOKUP($A68,chalus,5,FALSE)))</f>
        <v>0</v>
      </c>
      <c r="S68" s="37">
        <f>IF(ISNA(VLOOKUP($A68,smrap,5,FALSE)),0,(VLOOKUP($A68,smrap,5,FALSE)))</f>
        <v>0</v>
      </c>
      <c r="T68" s="37">
        <f>IF(ISNA(VLOOKUP($A68,sorges,5,FALSE)),0,(VLOOKUP($A68,sorges,5,FALSE)))</f>
        <v>0</v>
      </c>
      <c r="U68" s="37">
        <f>IF(ISNA(VLOOKUP($A68,mussidan2,5,FALSE)),0,(VLOOKUP($A68,mussidan2,5,FALSE)))</f>
        <v>0</v>
      </c>
      <c r="V68" s="45">
        <f>IF(ISNA(VLOOKUP($A68,mussidan3,5,FALSE)),0,(VLOOKUP($A68,mussidan3,5,FALSE)))</f>
        <v>148</v>
      </c>
      <c r="W68" s="199">
        <f>SUM(E68:V68)</f>
        <v>769</v>
      </c>
    </row>
    <row r="69" spans="1:23" ht="11.25">
      <c r="A69" s="27">
        <v>1113751</v>
      </c>
      <c r="B69" s="28" t="s">
        <v>161</v>
      </c>
      <c r="C69" s="202">
        <v>6</v>
      </c>
      <c r="D69" s="27" t="s">
        <v>144</v>
      </c>
      <c r="E69" s="37">
        <f>IF(ISNA(VLOOKUP($A69,chpt87,5,FALSE)),0,(VLOOKUP($A69,chpt87,5,FALSE)))</f>
        <v>0</v>
      </c>
      <c r="F69" s="37">
        <f>IF(ISNA(VLOOKUP($A69,Loups,5,FALSE)),0,(VLOOKUP($A69,Loups,5,FALSE)))</f>
        <v>0</v>
      </c>
      <c r="G69" s="37">
        <f>IF(ISNA(VLOOKUP($A69,chpt19,5,FALSE)),0,(VLOOKUP($A69,chpt19,5,FALSE)))</f>
        <v>0</v>
      </c>
      <c r="H69" s="37">
        <f>IF(ISNA(VLOOKUP($A69,Poilus,5,FALSE)),0,(VLOOKUP($A69,Poilus,5,FALSE)))</f>
        <v>0</v>
      </c>
      <c r="I69" s="37">
        <f>IF(ISNA(VLOOKUP($A69,phase1,5,FALSE)),0,(VLOOKUP($A69,phase1,5,FALSE)))</f>
        <v>767</v>
      </c>
      <c r="J69" s="37">
        <f>IF(ISNA(VLOOKUP($A69,smblitz,5,FALSE)),0,(VLOOKUP($A69,smblitz,5,FALSE)))</f>
        <v>0</v>
      </c>
      <c r="K69" s="27">
        <f>IF(ISNA(VLOOKUP($A69,smond,5,FALSE)),0,(VLOOKUP($A69,smond,5,FALSE)))</f>
        <v>0</v>
      </c>
      <c r="L69" s="37">
        <f>IF(ISNA(VLOOKUP($A69,chpt24,5,FALSE)),0,(VLOOKUP($A69,chpt24,5,FALSE)))</f>
        <v>0</v>
      </c>
      <c r="M69" s="37">
        <f>IF(ISNA(VLOOKUP($A69,phase2,5,FALSE)),0,(VLOOKUP($A69,phase2,5,FALSE)))</f>
        <v>0</v>
      </c>
      <c r="N69" s="37">
        <f>IF(ISNA(VLOOKUP($A69,phase3,5,FALSE)),0,(VLOOKUP($A69,phase3,5,FALSE)))</f>
        <v>0</v>
      </c>
      <c r="O69" s="37">
        <f>IF(ISNA(VLOOKUP($A69,chreg,5,FALSE)),0,(VLOOKUP($A69,chreg,5,FALSE)))</f>
        <v>0</v>
      </c>
      <c r="P69" s="37">
        <f>IF(ISNA(VLOOKUP($A69,eymoutiers,5,FALSE)),0,(VLOOKUP($A69,eymoutiers,5,FALSE)))</f>
        <v>0</v>
      </c>
      <c r="Q69" s="37">
        <f>IF(ISNA(VLOOKUP($A69,neuvic,5,FALSE)),0,(VLOOKUP($A69,neuvic,5,FALSE)))</f>
        <v>0</v>
      </c>
      <c r="R69" s="37">
        <f>IF(ISNA(VLOOKUP($A69,chalus,5,FALSE)),0,(VLOOKUP($A69,chalus,5,FALSE)))</f>
        <v>0</v>
      </c>
      <c r="S69" s="37">
        <f>IF(ISNA(VLOOKUP($A69,smrap,5,FALSE)),0,(VLOOKUP($A69,smrap,5,FALSE)))</f>
        <v>0</v>
      </c>
      <c r="T69" s="37">
        <f>IF(ISNA(VLOOKUP($A69,sorges,5,FALSE)),0,(VLOOKUP($A69,sorges,5,FALSE)))</f>
        <v>0</v>
      </c>
      <c r="U69" s="37">
        <f>IF(ISNA(VLOOKUP($A69,mussidan2,5,FALSE)),0,(VLOOKUP($A69,mussidan2,5,FALSE)))</f>
        <v>0</v>
      </c>
      <c r="V69" s="45">
        <f>IF(ISNA(VLOOKUP($A69,mussidan3,5,FALSE)),0,(VLOOKUP($A69,mussidan3,5,FALSE)))</f>
        <v>0</v>
      </c>
      <c r="W69" s="199">
        <f>SUM(E69:V69)</f>
        <v>767</v>
      </c>
    </row>
    <row r="70" spans="1:23" ht="11.25">
      <c r="A70" s="27">
        <v>1031603</v>
      </c>
      <c r="B70" s="28" t="s">
        <v>104</v>
      </c>
      <c r="C70" s="202">
        <v>5</v>
      </c>
      <c r="D70" s="27" t="s">
        <v>99</v>
      </c>
      <c r="E70" s="37">
        <f>IF(ISNA(VLOOKUP($A70,chpt87,5,FALSE)),0,(VLOOKUP($A70,chpt87,5,FALSE)))</f>
        <v>12</v>
      </c>
      <c r="F70" s="37">
        <f>IF(ISNA(VLOOKUP($A70,Loups,5,FALSE)),0,(VLOOKUP($A70,Loups,5,FALSE)))</f>
        <v>0</v>
      </c>
      <c r="G70" s="37">
        <f>IF(ISNA(VLOOKUP($A70,chpt19,5,FALSE)),0,(VLOOKUP($A70,chpt19,5,FALSE)))</f>
        <v>42</v>
      </c>
      <c r="H70" s="37">
        <f>IF(ISNA(VLOOKUP($A70,Poilus,5,FALSE)),0,(VLOOKUP($A70,Poilus,5,FALSE)))</f>
        <v>0</v>
      </c>
      <c r="I70" s="37">
        <f>IF(ISNA(VLOOKUP($A70,phase1,5,FALSE)),0,(VLOOKUP($A70,phase1,5,FALSE)))</f>
        <v>99</v>
      </c>
      <c r="J70" s="37">
        <f>IF(ISNA(VLOOKUP($A70,smblitz,5,FALSE)),0,(VLOOKUP($A70,smblitz,5,FALSE)))</f>
        <v>59</v>
      </c>
      <c r="K70" s="27">
        <f>IF(ISNA(VLOOKUP($A70,smond,5,FALSE)),0,(VLOOKUP($A70,smond,5,FALSE)))</f>
        <v>54</v>
      </c>
      <c r="L70" s="37">
        <f>IF(ISNA(VLOOKUP($A70,chpt24,5,FALSE)),0,(VLOOKUP($A70,chpt24,5,FALSE)))</f>
        <v>10</v>
      </c>
      <c r="M70" s="37">
        <f>IF(ISNA(VLOOKUP($A70,phase2,5,FALSE)),0,(VLOOKUP($A70,phase2,5,FALSE)))</f>
        <v>0</v>
      </c>
      <c r="N70" s="37">
        <f>IF(ISNA(VLOOKUP($A70,phase3,5,FALSE)),0,(VLOOKUP($A70,phase3,5,FALSE)))</f>
        <v>0</v>
      </c>
      <c r="O70" s="37">
        <f>IF(ISNA(VLOOKUP($A70,chreg,5,FALSE)),0,(VLOOKUP($A70,chreg,5,FALSE)))</f>
        <v>20</v>
      </c>
      <c r="P70" s="37">
        <f>IF(ISNA(VLOOKUP($A70,eymoutiers,5,FALSE)),0,(VLOOKUP($A70,eymoutiers,5,FALSE)))</f>
        <v>0</v>
      </c>
      <c r="Q70" s="37">
        <f>IF(ISNA(VLOOKUP($A70,neuvic,5,FALSE)),0,(VLOOKUP($A70,neuvic,5,FALSE)))</f>
        <v>24</v>
      </c>
      <c r="R70" s="37">
        <f>IF(ISNA(VLOOKUP($A70,chalus,5,FALSE)),0,(VLOOKUP($A70,chalus,5,FALSE)))</f>
        <v>0</v>
      </c>
      <c r="S70" s="37">
        <f>IF(ISNA(VLOOKUP($A70,smrap,5,FALSE)),0,(VLOOKUP($A70,smrap,5,FALSE)))</f>
        <v>95</v>
      </c>
      <c r="T70" s="37">
        <f>IF(ISNA(VLOOKUP($A70,sorges,5,FALSE)),0,(VLOOKUP($A70,sorges,5,FALSE)))</f>
        <v>30</v>
      </c>
      <c r="U70" s="37">
        <f>IF(ISNA(VLOOKUP($A70,mussidan2,5,FALSE)),0,(VLOOKUP($A70,mussidan2,5,FALSE)))</f>
        <v>102</v>
      </c>
      <c r="V70" s="45">
        <f>IF(ISNA(VLOOKUP($A70,mussidan3,5,FALSE)),0,(VLOOKUP($A70,mussidan3,5,FALSE)))</f>
        <v>210</v>
      </c>
      <c r="W70" s="199">
        <f>SUM(E70:V70)</f>
        <v>757</v>
      </c>
    </row>
    <row r="71" spans="1:23" ht="11.25">
      <c r="A71" s="27">
        <v>1119934</v>
      </c>
      <c r="B71" s="28" t="s">
        <v>274</v>
      </c>
      <c r="C71" s="202">
        <v>6</v>
      </c>
      <c r="D71" s="27" t="s">
        <v>211</v>
      </c>
      <c r="E71" s="37">
        <f>IF(ISNA(VLOOKUP($A71,chpt87,5,FALSE)),0,(VLOOKUP($A71,chpt87,5,FALSE)))</f>
        <v>18</v>
      </c>
      <c r="F71" s="37">
        <f>IF(ISNA(VLOOKUP($A71,Loups,5,FALSE)),0,(VLOOKUP($A71,Loups,5,FALSE)))</f>
        <v>0</v>
      </c>
      <c r="G71" s="37">
        <f>IF(ISNA(VLOOKUP($A71,chpt19,5,FALSE)),0,(VLOOKUP($A71,chpt19,5,FALSE)))</f>
        <v>0</v>
      </c>
      <c r="H71" s="37">
        <f>IF(ISNA(VLOOKUP($A71,Poilus,5,FALSE)),0,(VLOOKUP($A71,Poilus,5,FALSE)))</f>
        <v>30</v>
      </c>
      <c r="I71" s="37">
        <f>IF(ISNA(VLOOKUP($A71,phase1,5,FALSE)),0,(VLOOKUP($A71,phase1,5,FALSE)))</f>
        <v>395</v>
      </c>
      <c r="J71" s="37">
        <f>IF(ISNA(VLOOKUP($A71,smblitz,5,FALSE)),0,(VLOOKUP($A71,smblitz,5,FALSE)))</f>
        <v>0</v>
      </c>
      <c r="K71" s="27">
        <f>IF(ISNA(VLOOKUP($A71,smond,5,FALSE)),0,(VLOOKUP($A71,smond,5,FALSE)))</f>
        <v>293</v>
      </c>
      <c r="L71" s="37">
        <f>IF(ISNA(VLOOKUP($A71,chpt24,5,FALSE)),0,(VLOOKUP($A71,chpt24,5,FALSE)))</f>
        <v>0</v>
      </c>
      <c r="M71" s="37">
        <f>IF(ISNA(VLOOKUP($A71,phase2,5,FALSE)),0,(VLOOKUP($A71,phase2,5,FALSE)))</f>
        <v>0</v>
      </c>
      <c r="N71" s="37">
        <f>IF(ISNA(VLOOKUP($A71,phase3,5,FALSE)),0,(VLOOKUP($A71,phase3,5,FALSE)))</f>
        <v>0</v>
      </c>
      <c r="O71" s="37">
        <f>IF(ISNA(VLOOKUP($A71,chreg,5,FALSE)),0,(VLOOKUP($A71,chreg,5,FALSE)))</f>
        <v>0</v>
      </c>
      <c r="P71" s="37">
        <f>IF(ISNA(VLOOKUP($A71,eymoutiers,5,FALSE)),0,(VLOOKUP($A71,eymoutiers,5,FALSE)))</f>
        <v>0</v>
      </c>
      <c r="Q71" s="37">
        <f>IF(ISNA(VLOOKUP($A71,neuvic,5,FALSE)),0,(VLOOKUP($A71,neuvic,5,FALSE)))</f>
        <v>0</v>
      </c>
      <c r="R71" s="37">
        <f>IF(ISNA(VLOOKUP($A71,chalus,5,FALSE)),0,(VLOOKUP($A71,chalus,5,FALSE)))</f>
        <v>0</v>
      </c>
      <c r="S71" s="37">
        <f>IF(ISNA(VLOOKUP($A71,smrap,5,FALSE)),0,(VLOOKUP($A71,smrap,5,FALSE)))</f>
        <v>0</v>
      </c>
      <c r="T71" s="37">
        <f>IF(ISNA(VLOOKUP($A71,sorges,5,FALSE)),0,(VLOOKUP($A71,sorges,5,FALSE)))</f>
        <v>0</v>
      </c>
      <c r="U71" s="37">
        <f>IF(ISNA(VLOOKUP($A71,mussidan2,5,FALSE)),0,(VLOOKUP($A71,mussidan2,5,FALSE)))</f>
        <v>0</v>
      </c>
      <c r="V71" s="45">
        <f>IF(ISNA(VLOOKUP($A71,mussidan3,5,FALSE)),0,(VLOOKUP($A71,mussidan3,5,FALSE)))</f>
        <v>0</v>
      </c>
      <c r="W71" s="199">
        <f>SUM(E71:V71)</f>
        <v>736</v>
      </c>
    </row>
    <row r="72" spans="1:23" ht="11.25">
      <c r="A72" s="27">
        <v>1182242</v>
      </c>
      <c r="B72" s="28" t="s">
        <v>107</v>
      </c>
      <c r="C72" s="202">
        <v>5</v>
      </c>
      <c r="D72" s="27" t="s">
        <v>99</v>
      </c>
      <c r="E72" s="37">
        <f>IF(ISNA(VLOOKUP($A72,chpt87,5,FALSE)),0,(VLOOKUP($A72,chpt87,5,FALSE)))</f>
        <v>0</v>
      </c>
      <c r="F72" s="37">
        <f>IF(ISNA(VLOOKUP($A72,Loups,5,FALSE)),0,(VLOOKUP($A72,Loups,5,FALSE)))</f>
        <v>26</v>
      </c>
      <c r="G72" s="37">
        <f>IF(ISNA(VLOOKUP($A72,chpt19,5,FALSE)),0,(VLOOKUP($A72,chpt19,5,FALSE)))</f>
        <v>0</v>
      </c>
      <c r="H72" s="37">
        <f>IF(ISNA(VLOOKUP($A72,Poilus,5,FALSE)),0,(VLOOKUP($A72,Poilus,5,FALSE)))</f>
        <v>0</v>
      </c>
      <c r="I72" s="37">
        <f>IF(ISNA(VLOOKUP($A72,phase1,5,FALSE)),0,(VLOOKUP($A72,phase1,5,FALSE)))</f>
        <v>484</v>
      </c>
      <c r="J72" s="37">
        <f>IF(ISNA(VLOOKUP($A72,smblitz,5,FALSE)),0,(VLOOKUP($A72,smblitz,5,FALSE)))</f>
        <v>0</v>
      </c>
      <c r="K72" s="27">
        <f>IF(ISNA(VLOOKUP($A72,smond,5,FALSE)),0,(VLOOKUP($A72,smond,5,FALSE)))</f>
        <v>0</v>
      </c>
      <c r="L72" s="37">
        <f>IF(ISNA(VLOOKUP($A72,chpt24,5,FALSE)),0,(VLOOKUP($A72,chpt24,5,FALSE)))</f>
        <v>50</v>
      </c>
      <c r="M72" s="37">
        <f>IF(ISNA(VLOOKUP($A72,phase2,5,FALSE)),0,(VLOOKUP($A72,phase2,5,FALSE)))</f>
        <v>98</v>
      </c>
      <c r="N72" s="37">
        <f>IF(ISNA(VLOOKUP($A72,phase3,5,FALSE)),0,(VLOOKUP($A72,phase3,5,FALSE)))</f>
        <v>0</v>
      </c>
      <c r="O72" s="37">
        <f>IF(ISNA(VLOOKUP($A72,chreg,5,FALSE)),0,(VLOOKUP($A72,chreg,5,FALSE)))</f>
        <v>0</v>
      </c>
      <c r="P72" s="37">
        <f>IF(ISNA(VLOOKUP($A72,eymoutiers,5,FALSE)),0,(VLOOKUP($A72,eymoutiers,5,FALSE)))</f>
        <v>0</v>
      </c>
      <c r="Q72" s="37">
        <f>IF(ISNA(VLOOKUP($A72,neuvic,5,FALSE)),0,(VLOOKUP($A72,neuvic,5,FALSE)))</f>
        <v>0</v>
      </c>
      <c r="R72" s="37">
        <f>IF(ISNA(VLOOKUP($A72,chalus,5,FALSE)),0,(VLOOKUP($A72,chalus,5,FALSE)))</f>
        <v>0</v>
      </c>
      <c r="S72" s="37">
        <f>IF(ISNA(VLOOKUP($A72,smrap,5,FALSE)),0,(VLOOKUP($A72,smrap,5,FALSE)))</f>
        <v>0</v>
      </c>
      <c r="T72" s="37">
        <f>IF(ISNA(VLOOKUP($A72,sorges,5,FALSE)),0,(VLOOKUP($A72,sorges,5,FALSE)))</f>
        <v>0</v>
      </c>
      <c r="U72" s="37">
        <f>IF(ISNA(VLOOKUP($A72,mussidan2,5,FALSE)),0,(VLOOKUP($A72,mussidan2,5,FALSE)))</f>
        <v>0</v>
      </c>
      <c r="V72" s="45">
        <f>IF(ISNA(VLOOKUP($A72,mussidan3,5,FALSE)),0,(VLOOKUP($A72,mussidan3,5,FALSE)))</f>
        <v>0</v>
      </c>
      <c r="W72" s="199">
        <f>SUM(E72:V72)</f>
        <v>658</v>
      </c>
    </row>
    <row r="73" spans="1:23" ht="11.25">
      <c r="A73" s="27">
        <v>1103559</v>
      </c>
      <c r="B73" s="36" t="s">
        <v>158</v>
      </c>
      <c r="C73" s="202">
        <v>6</v>
      </c>
      <c r="D73" s="27" t="s">
        <v>144</v>
      </c>
      <c r="E73" s="37">
        <f>IF(ISNA(VLOOKUP($A73,chpt87,5,FALSE)),0,(VLOOKUP($A73,chpt87,5,FALSE)))</f>
        <v>8</v>
      </c>
      <c r="F73" s="37">
        <f>IF(ISNA(VLOOKUP($A73,Loups,5,FALSE)),0,(VLOOKUP($A73,Loups,5,FALSE)))</f>
        <v>2</v>
      </c>
      <c r="G73" s="37">
        <f>IF(ISNA(VLOOKUP($A73,chpt19,5,FALSE)),0,(VLOOKUP($A73,chpt19,5,FALSE)))</f>
        <v>14</v>
      </c>
      <c r="H73" s="37">
        <f>IF(ISNA(VLOOKUP($A73,Poilus,5,FALSE)),0,(VLOOKUP($A73,Poilus,5,FALSE)))</f>
        <v>32</v>
      </c>
      <c r="I73" s="37">
        <f>IF(ISNA(VLOOKUP($A73,phase1,5,FALSE)),0,(VLOOKUP($A73,phase1,5,FALSE)))</f>
        <v>265</v>
      </c>
      <c r="J73" s="37">
        <f>IF(ISNA(VLOOKUP($A73,smblitz,5,FALSE)),0,(VLOOKUP($A73,smblitz,5,FALSE)))</f>
        <v>0</v>
      </c>
      <c r="K73" s="27">
        <f>IF(ISNA(VLOOKUP($A73,smond,5,FALSE)),0,(VLOOKUP($A73,smond,5,FALSE)))</f>
        <v>153</v>
      </c>
      <c r="L73" s="37">
        <f>IF(ISNA(VLOOKUP($A73,chpt24,5,FALSE)),0,(VLOOKUP($A73,chpt24,5,FALSE)))</f>
        <v>2</v>
      </c>
      <c r="M73" s="37">
        <f>IF(ISNA(VLOOKUP($A73,phase2,5,FALSE)),0,(VLOOKUP($A73,phase2,5,FALSE)))</f>
        <v>0</v>
      </c>
      <c r="N73" s="37">
        <f>IF(ISNA(VLOOKUP($A73,phase3,5,FALSE)),0,(VLOOKUP($A73,phase3,5,FALSE)))</f>
        <v>0</v>
      </c>
      <c r="O73" s="37">
        <f>IF(ISNA(VLOOKUP($A73,chreg,5,FALSE)),0,(VLOOKUP($A73,chreg,5,FALSE)))</f>
        <v>18</v>
      </c>
      <c r="P73" s="37">
        <f>IF(ISNA(VLOOKUP($A73,eymoutiers,5,FALSE)),0,(VLOOKUP($A73,eymoutiers,5,FALSE)))</f>
        <v>32</v>
      </c>
      <c r="Q73" s="37">
        <f>IF(ISNA(VLOOKUP($A73,neuvic,5,FALSE)),0,(VLOOKUP($A73,neuvic,5,FALSE)))</f>
        <v>30</v>
      </c>
      <c r="R73" s="37">
        <f>IF(ISNA(VLOOKUP($A73,chalus,5,FALSE)),0,(VLOOKUP($A73,chalus,5,FALSE)))</f>
        <v>34</v>
      </c>
      <c r="S73" s="37">
        <f>IF(ISNA(VLOOKUP($A73,smrap,5,FALSE)),0,(VLOOKUP($A73,smrap,5,FALSE)))</f>
        <v>0</v>
      </c>
      <c r="T73" s="37">
        <f>IF(ISNA(VLOOKUP($A73,sorges,5,FALSE)),0,(VLOOKUP($A73,sorges,5,FALSE)))</f>
        <v>8</v>
      </c>
      <c r="U73" s="37">
        <f>IF(ISNA(VLOOKUP($A73,mussidan2,5,FALSE)),0,(VLOOKUP($A73,mussidan2,5,FALSE)))</f>
        <v>0</v>
      </c>
      <c r="V73" s="45">
        <f>IF(ISNA(VLOOKUP($A73,mussidan3,5,FALSE)),0,(VLOOKUP($A73,mussidan3,5,FALSE)))</f>
        <v>52</v>
      </c>
      <c r="W73" s="199">
        <f>SUM(E73:V73)</f>
        <v>650</v>
      </c>
    </row>
    <row r="74" spans="1:23" ht="11.25">
      <c r="A74" s="27">
        <v>1083118</v>
      </c>
      <c r="B74" s="28" t="s">
        <v>47</v>
      </c>
      <c r="C74" s="202">
        <v>5</v>
      </c>
      <c r="D74" s="27" t="s">
        <v>45</v>
      </c>
      <c r="E74" s="37">
        <f>IF(ISNA(VLOOKUP($A74,chpt87,5,FALSE)),0,(VLOOKUP($A74,chpt87,5,FALSE)))</f>
        <v>0</v>
      </c>
      <c r="F74" s="37">
        <f>IF(ISNA(VLOOKUP($A74,Loups,5,FALSE)),0,(VLOOKUP($A74,Loups,5,FALSE)))</f>
        <v>0</v>
      </c>
      <c r="G74" s="37">
        <f>IF(ISNA(VLOOKUP($A74,chpt19,5,FALSE)),0,(VLOOKUP($A74,chpt19,5,FALSE)))</f>
        <v>0</v>
      </c>
      <c r="H74" s="37">
        <f>IF(ISNA(VLOOKUP($A74,Poilus,5,FALSE)),0,(VLOOKUP($A74,Poilus,5,FALSE)))</f>
        <v>0</v>
      </c>
      <c r="I74" s="37">
        <f>IF(ISNA(VLOOKUP($A74,phase1,5,FALSE)),0,(VLOOKUP($A74,phase1,5,FALSE)))</f>
        <v>606</v>
      </c>
      <c r="J74" s="37">
        <f>IF(ISNA(VLOOKUP($A74,smblitz,5,FALSE)),0,(VLOOKUP($A74,smblitz,5,FALSE)))</f>
        <v>0</v>
      </c>
      <c r="K74" s="27">
        <f>IF(ISNA(VLOOKUP($A74,smond,5,FALSE)),0,(VLOOKUP($A74,smond,5,FALSE)))</f>
        <v>0</v>
      </c>
      <c r="L74" s="37">
        <f>IF(ISNA(VLOOKUP($A74,chpt24,5,FALSE)),0,(VLOOKUP($A74,chpt24,5,FALSE)))</f>
        <v>40</v>
      </c>
      <c r="M74" s="37">
        <f>IF(ISNA(VLOOKUP($A74,phase2,5,FALSE)),0,(VLOOKUP($A74,phase2,5,FALSE)))</f>
        <v>0</v>
      </c>
      <c r="N74" s="37">
        <f>IF(ISNA(VLOOKUP($A74,phase3,5,FALSE)),0,(VLOOKUP($A74,phase3,5,FALSE)))</f>
        <v>0</v>
      </c>
      <c r="O74" s="37">
        <f>IF(ISNA(VLOOKUP($A74,chreg,5,FALSE)),0,(VLOOKUP($A74,chreg,5,FALSE)))</f>
        <v>0</v>
      </c>
      <c r="P74" s="37">
        <f>IF(ISNA(VLOOKUP($A74,eymoutiers,5,FALSE)),0,(VLOOKUP($A74,eymoutiers,5,FALSE)))</f>
        <v>0</v>
      </c>
      <c r="Q74" s="37">
        <f>IF(ISNA(VLOOKUP($A74,neuvic,5,FALSE)),0,(VLOOKUP($A74,neuvic,5,FALSE)))</f>
        <v>0</v>
      </c>
      <c r="R74" s="37">
        <f>IF(ISNA(VLOOKUP($A74,chalus,5,FALSE)),0,(VLOOKUP($A74,chalus,5,FALSE)))</f>
        <v>0</v>
      </c>
      <c r="S74" s="37">
        <f>IF(ISNA(VLOOKUP($A74,smrap,5,FALSE)),0,(VLOOKUP($A74,smrap,5,FALSE)))</f>
        <v>0</v>
      </c>
      <c r="T74" s="37">
        <f>IF(ISNA(VLOOKUP($A74,sorges,5,FALSE)),0,(VLOOKUP($A74,sorges,5,FALSE)))</f>
        <v>0</v>
      </c>
      <c r="U74" s="37">
        <f>IF(ISNA(VLOOKUP($A74,mussidan2,5,FALSE)),0,(VLOOKUP($A74,mussidan2,5,FALSE)))</f>
        <v>0</v>
      </c>
      <c r="V74" s="45">
        <f>IF(ISNA(VLOOKUP($A74,mussidan3,5,FALSE)),0,(VLOOKUP($A74,mussidan3,5,FALSE)))</f>
        <v>0</v>
      </c>
      <c r="W74" s="199">
        <f>SUM(E74:V74)</f>
        <v>646</v>
      </c>
    </row>
    <row r="75" spans="1:23" ht="11.25">
      <c r="A75" s="27">
        <v>1157976</v>
      </c>
      <c r="B75" s="28" t="s">
        <v>285</v>
      </c>
      <c r="C75" s="202">
        <v>6</v>
      </c>
      <c r="D75" s="27" t="s">
        <v>296</v>
      </c>
      <c r="E75" s="37">
        <f>IF(ISNA(VLOOKUP($A75,chpt87,5,FALSE)),0,(VLOOKUP($A75,chpt87,5,FALSE)))</f>
        <v>0</v>
      </c>
      <c r="F75" s="37">
        <f>IF(ISNA(VLOOKUP($A75,Loups,5,FALSE)),0,(VLOOKUP($A75,Loups,5,FALSE)))</f>
        <v>0</v>
      </c>
      <c r="G75" s="37">
        <f>IF(ISNA(VLOOKUP($A75,chpt19,5,FALSE)),0,(VLOOKUP($A75,chpt19,5,FALSE)))</f>
        <v>82</v>
      </c>
      <c r="H75" s="37">
        <f>IF(ISNA(VLOOKUP($A75,Poilus,5,FALSE)),0,(VLOOKUP($A75,Poilus,5,FALSE)))</f>
        <v>0</v>
      </c>
      <c r="I75" s="37">
        <f>IF(ISNA(VLOOKUP($A75,phase1,5,FALSE)),0,(VLOOKUP($A75,phase1,5,FALSE)))</f>
        <v>443</v>
      </c>
      <c r="J75" s="37">
        <f>IF(ISNA(VLOOKUP($A75,smblitz,5,FALSE)),0,(VLOOKUP($A75,smblitz,5,FALSE)))</f>
        <v>0</v>
      </c>
      <c r="K75" s="27">
        <f>IF(ISNA(VLOOKUP($A75,smond,5,FALSE)),0,(VLOOKUP($A75,smond,5,FALSE)))</f>
        <v>0</v>
      </c>
      <c r="L75" s="37">
        <f>IF(ISNA(VLOOKUP($A75,chpt24,5,FALSE)),0,(VLOOKUP($A75,chpt24,5,FALSE)))</f>
        <v>0</v>
      </c>
      <c r="M75" s="37">
        <f>IF(ISNA(VLOOKUP($A75,phase2,5,FALSE)),0,(VLOOKUP($A75,phase2,5,FALSE)))</f>
        <v>56</v>
      </c>
      <c r="N75" s="37">
        <f>IF(ISNA(VLOOKUP($A75,phase3,5,FALSE)),0,(VLOOKUP($A75,phase3,5,FALSE)))</f>
        <v>0</v>
      </c>
      <c r="O75" s="37">
        <f>IF(ISNA(VLOOKUP($A75,chreg,5,FALSE)),0,(VLOOKUP($A75,chreg,5,FALSE)))</f>
        <v>0</v>
      </c>
      <c r="P75" s="37">
        <f>IF(ISNA(VLOOKUP($A75,eymoutiers,5,FALSE)),0,(VLOOKUP($A75,eymoutiers,5,FALSE)))</f>
        <v>0</v>
      </c>
      <c r="Q75" s="37">
        <f>IF(ISNA(VLOOKUP($A75,neuvic,5,FALSE)),0,(VLOOKUP($A75,neuvic,5,FALSE)))</f>
        <v>44</v>
      </c>
      <c r="R75" s="37">
        <f>IF(ISNA(VLOOKUP($A75,chalus,5,FALSE)),0,(VLOOKUP($A75,chalus,5,FALSE)))</f>
        <v>0</v>
      </c>
      <c r="S75" s="37">
        <f>IF(ISNA(VLOOKUP($A75,smrap,5,FALSE)),0,(VLOOKUP($A75,smrap,5,FALSE)))</f>
        <v>0</v>
      </c>
      <c r="T75" s="37">
        <f>IF(ISNA(VLOOKUP($A75,sorges,5,FALSE)),0,(VLOOKUP($A75,sorges,5,FALSE)))</f>
        <v>0</v>
      </c>
      <c r="U75" s="37">
        <f>IF(ISNA(VLOOKUP($A75,mussidan2,5,FALSE)),0,(VLOOKUP($A75,mussidan2,5,FALSE)))</f>
        <v>0</v>
      </c>
      <c r="V75" s="45">
        <f>IF(ISNA(VLOOKUP($A75,mussidan3,5,FALSE)),0,(VLOOKUP($A75,mussidan3,5,FALSE)))</f>
        <v>0</v>
      </c>
      <c r="W75" s="199">
        <f>SUM(E75:V75)</f>
        <v>625</v>
      </c>
    </row>
    <row r="76" spans="1:23" ht="11.25">
      <c r="A76" s="27">
        <v>1090978</v>
      </c>
      <c r="B76" s="28" t="s">
        <v>113</v>
      </c>
      <c r="C76" s="202">
        <v>6</v>
      </c>
      <c r="D76" s="27" t="s">
        <v>99</v>
      </c>
      <c r="E76" s="37">
        <f>IF(ISNA(VLOOKUP($A76,chpt87,5,FALSE)),0,(VLOOKUP($A76,chpt87,5,FALSE)))</f>
        <v>0</v>
      </c>
      <c r="F76" s="37">
        <f>IF(ISNA(VLOOKUP($A76,Loups,5,FALSE)),0,(VLOOKUP($A76,Loups,5,FALSE)))</f>
        <v>0</v>
      </c>
      <c r="G76" s="37">
        <f>IF(ISNA(VLOOKUP($A76,chpt19,5,FALSE)),0,(VLOOKUP($A76,chpt19,5,FALSE)))</f>
        <v>0</v>
      </c>
      <c r="H76" s="37">
        <f>IF(ISNA(VLOOKUP($A76,Poilus,5,FALSE)),0,(VLOOKUP($A76,Poilus,5,FALSE)))</f>
        <v>0</v>
      </c>
      <c r="I76" s="37">
        <f>IF(ISNA(VLOOKUP($A76,phase1,5,FALSE)),0,(VLOOKUP($A76,phase1,5,FALSE)))</f>
        <v>234</v>
      </c>
      <c r="J76" s="37">
        <f>IF(ISNA(VLOOKUP($A76,smblitz,5,FALSE)),0,(VLOOKUP($A76,smblitz,5,FALSE)))</f>
        <v>0</v>
      </c>
      <c r="K76" s="27">
        <f>IF(ISNA(VLOOKUP($A76,smond,5,FALSE)),0,(VLOOKUP($A76,smond,5,FALSE)))</f>
        <v>295</v>
      </c>
      <c r="L76" s="37">
        <f>IF(ISNA(VLOOKUP($A76,chpt24,5,FALSE)),0,(VLOOKUP($A76,chpt24,5,FALSE)))</f>
        <v>0</v>
      </c>
      <c r="M76" s="37">
        <f>IF(ISNA(VLOOKUP($A76,phase2,5,FALSE)),0,(VLOOKUP($A76,phase2,5,FALSE)))</f>
        <v>0</v>
      </c>
      <c r="N76" s="37">
        <f>IF(ISNA(VLOOKUP($A76,phase3,5,FALSE)),0,(VLOOKUP($A76,phase3,5,FALSE)))</f>
        <v>0</v>
      </c>
      <c r="O76" s="37">
        <f>IF(ISNA(VLOOKUP($A76,chreg,5,FALSE)),0,(VLOOKUP($A76,chreg,5,FALSE)))</f>
        <v>0</v>
      </c>
      <c r="P76" s="37">
        <f>IF(ISNA(VLOOKUP($A76,eymoutiers,5,FALSE)),0,(VLOOKUP($A76,eymoutiers,5,FALSE)))</f>
        <v>0</v>
      </c>
      <c r="Q76" s="37">
        <f>IF(ISNA(VLOOKUP($A76,neuvic,5,FALSE)),0,(VLOOKUP($A76,neuvic,5,FALSE)))</f>
        <v>0</v>
      </c>
      <c r="R76" s="37">
        <f>IF(ISNA(VLOOKUP($A76,chalus,5,FALSE)),0,(VLOOKUP($A76,chalus,5,FALSE)))</f>
        <v>0</v>
      </c>
      <c r="S76" s="37">
        <f>IF(ISNA(VLOOKUP($A76,smrap,5,FALSE)),0,(VLOOKUP($A76,smrap,5,FALSE)))</f>
        <v>0</v>
      </c>
      <c r="T76" s="37">
        <f>IF(ISNA(VLOOKUP($A76,sorges,5,FALSE)),0,(VLOOKUP($A76,sorges,5,FALSE)))</f>
        <v>20</v>
      </c>
      <c r="U76" s="37">
        <f>IF(ISNA(VLOOKUP($A76,mussidan2,5,FALSE)),0,(VLOOKUP($A76,mussidan2,5,FALSE)))</f>
        <v>72</v>
      </c>
      <c r="V76" s="45">
        <f>IF(ISNA(VLOOKUP($A76,mussidan3,5,FALSE)),0,(VLOOKUP($A76,mussidan3,5,FALSE)))</f>
        <v>0</v>
      </c>
      <c r="W76" s="199">
        <f>SUM(E76:V76)</f>
        <v>621</v>
      </c>
    </row>
    <row r="77" spans="1:23" ht="11.25">
      <c r="A77" s="35">
        <v>2308963</v>
      </c>
      <c r="B77" s="28" t="s">
        <v>204</v>
      </c>
      <c r="C77" s="202">
        <v>6</v>
      </c>
      <c r="D77" s="27" t="s">
        <v>203</v>
      </c>
      <c r="E77" s="37">
        <f>IF(ISNA(VLOOKUP($A77,chpt87,5,FALSE)),0,(VLOOKUP($A77,chpt87,5,FALSE)))</f>
        <v>34</v>
      </c>
      <c r="F77" s="37">
        <f>IF(ISNA(VLOOKUP($A77,Loups,5,FALSE)),0,(VLOOKUP($A77,Loups,5,FALSE)))</f>
        <v>0</v>
      </c>
      <c r="G77" s="37">
        <f>IF(ISNA(VLOOKUP($A77,chpt19,5,FALSE)),0,(VLOOKUP($A77,chpt19,5,FALSE)))</f>
        <v>40</v>
      </c>
      <c r="H77" s="37">
        <f>IF(ISNA(VLOOKUP($A77,Poilus,5,FALSE)),0,(VLOOKUP($A77,Poilus,5,FALSE)))</f>
        <v>16</v>
      </c>
      <c r="I77" s="37">
        <f>IF(ISNA(VLOOKUP($A77,phase1,5,FALSE)),0,(VLOOKUP($A77,phase1,5,FALSE)))</f>
        <v>265</v>
      </c>
      <c r="J77" s="37">
        <f>IF(ISNA(VLOOKUP($A77,smblitz,5,FALSE)),0,(VLOOKUP($A77,smblitz,5,FALSE)))</f>
        <v>0</v>
      </c>
      <c r="K77" s="27">
        <f>IF(ISNA(VLOOKUP($A77,smond,5,FALSE)),0,(VLOOKUP($A77,smond,5,FALSE)))</f>
        <v>167</v>
      </c>
      <c r="L77" s="37">
        <f>IF(ISNA(VLOOKUP($A77,chpt24,5,FALSE)),0,(VLOOKUP($A77,chpt24,5,FALSE)))</f>
        <v>0</v>
      </c>
      <c r="M77" s="37">
        <f>IF(ISNA(VLOOKUP($A77,phase2,5,FALSE)),0,(VLOOKUP($A77,phase2,5,FALSE)))</f>
        <v>0</v>
      </c>
      <c r="N77" s="37">
        <f>IF(ISNA(VLOOKUP($A77,phase3,5,FALSE)),0,(VLOOKUP($A77,phase3,5,FALSE)))</f>
        <v>0</v>
      </c>
      <c r="O77" s="37">
        <f>IF(ISNA(VLOOKUP($A77,chreg,5,FALSE)),0,(VLOOKUP($A77,chreg,5,FALSE)))</f>
        <v>38</v>
      </c>
      <c r="P77" s="37">
        <f>IF(ISNA(VLOOKUP($A77,eymoutiers,5,FALSE)),0,(VLOOKUP($A77,eymoutiers,5,FALSE)))</f>
        <v>0</v>
      </c>
      <c r="Q77" s="37">
        <f>IF(ISNA(VLOOKUP($A77,neuvic,5,FALSE)),0,(VLOOKUP($A77,neuvic,5,FALSE)))</f>
        <v>0</v>
      </c>
      <c r="R77" s="37">
        <f>IF(ISNA(VLOOKUP($A77,chalus,5,FALSE)),0,(VLOOKUP($A77,chalus,5,FALSE)))</f>
        <v>46</v>
      </c>
      <c r="S77" s="37">
        <f>IF(ISNA(VLOOKUP($A77,smrap,5,FALSE)),0,(VLOOKUP($A77,smrap,5,FALSE)))</f>
        <v>0</v>
      </c>
      <c r="T77" s="37">
        <f>IF(ISNA(VLOOKUP($A77,sorges,5,FALSE)),0,(VLOOKUP($A77,sorges,5,FALSE)))</f>
        <v>10</v>
      </c>
      <c r="U77" s="37">
        <f>IF(ISNA(VLOOKUP($A77,mussidan2,5,FALSE)),0,(VLOOKUP($A77,mussidan2,5,FALSE)))</f>
        <v>0</v>
      </c>
      <c r="V77" s="45">
        <f>IF(ISNA(VLOOKUP($A77,mussidan3,5,FALSE)),0,(VLOOKUP($A77,mussidan3,5,FALSE)))</f>
        <v>0</v>
      </c>
      <c r="W77" s="199">
        <f>SUM(E77:V77)</f>
        <v>616</v>
      </c>
    </row>
    <row r="78" spans="1:23" ht="11.25">
      <c r="A78" s="27">
        <v>2576813</v>
      </c>
      <c r="B78" s="28" t="s">
        <v>94</v>
      </c>
      <c r="C78" s="202">
        <v>5</v>
      </c>
      <c r="D78" s="27" t="s">
        <v>84</v>
      </c>
      <c r="E78" s="37">
        <f>IF(ISNA(VLOOKUP($A78,chpt87,5,FALSE)),0,(VLOOKUP($A78,chpt87,5,FALSE)))</f>
        <v>0</v>
      </c>
      <c r="F78" s="37">
        <f>IF(ISNA(VLOOKUP($A78,Loups,5,FALSE)),0,(VLOOKUP($A78,Loups,5,FALSE)))</f>
        <v>0</v>
      </c>
      <c r="G78" s="37">
        <f>IF(ISNA(VLOOKUP($A78,chpt19,5,FALSE)),0,(VLOOKUP($A78,chpt19,5,FALSE)))</f>
        <v>0</v>
      </c>
      <c r="H78" s="37">
        <f>IF(ISNA(VLOOKUP($A78,Poilus,5,FALSE)),0,(VLOOKUP($A78,Poilus,5,FALSE)))</f>
        <v>0</v>
      </c>
      <c r="I78" s="37">
        <f>IF(ISNA(VLOOKUP($A78,phase1,5,FALSE)),0,(VLOOKUP($A78,phase1,5,FALSE)))</f>
        <v>254</v>
      </c>
      <c r="J78" s="37">
        <f>IF(ISNA(VLOOKUP($A78,smblitz,5,FALSE)),0,(VLOOKUP($A78,smblitz,5,FALSE)))</f>
        <v>0</v>
      </c>
      <c r="K78" s="27">
        <f>IF(ISNA(VLOOKUP($A78,smond,5,FALSE)),0,(VLOOKUP($A78,smond,5,FALSE)))</f>
        <v>311</v>
      </c>
      <c r="L78" s="37">
        <f>IF(ISNA(VLOOKUP($A78,chpt24,5,FALSE)),0,(VLOOKUP($A78,chpt24,5,FALSE)))</f>
        <v>0</v>
      </c>
      <c r="M78" s="37">
        <f>IF(ISNA(VLOOKUP($A78,phase2,5,FALSE)),0,(VLOOKUP($A78,phase2,5,FALSE)))</f>
        <v>0</v>
      </c>
      <c r="N78" s="37">
        <f>IF(ISNA(VLOOKUP($A78,phase3,5,FALSE)),0,(VLOOKUP($A78,phase3,5,FALSE)))</f>
        <v>0</v>
      </c>
      <c r="O78" s="37">
        <f>IF(ISNA(VLOOKUP($A78,chreg,5,FALSE)),0,(VLOOKUP($A78,chreg,5,FALSE)))</f>
        <v>0</v>
      </c>
      <c r="P78" s="37">
        <f>IF(ISNA(VLOOKUP($A78,eymoutiers,5,FALSE)),0,(VLOOKUP($A78,eymoutiers,5,FALSE)))</f>
        <v>0</v>
      </c>
      <c r="Q78" s="37">
        <f>IF(ISNA(VLOOKUP($A78,neuvic,5,FALSE)),0,(VLOOKUP($A78,neuvic,5,FALSE)))</f>
        <v>0</v>
      </c>
      <c r="R78" s="37">
        <f>IF(ISNA(VLOOKUP($A78,chalus,5,FALSE)),0,(VLOOKUP($A78,chalus,5,FALSE)))</f>
        <v>0</v>
      </c>
      <c r="S78" s="37">
        <f>IF(ISNA(VLOOKUP($A78,smrap,5,FALSE)),0,(VLOOKUP($A78,smrap,5,FALSE)))</f>
        <v>0</v>
      </c>
      <c r="T78" s="37">
        <f>IF(ISNA(VLOOKUP($A78,sorges,5,FALSE)),0,(VLOOKUP($A78,sorges,5,FALSE)))</f>
        <v>0</v>
      </c>
      <c r="U78" s="37">
        <f>IF(ISNA(VLOOKUP($A78,mussidan2,5,FALSE)),0,(VLOOKUP($A78,mussidan2,5,FALSE)))</f>
        <v>0</v>
      </c>
      <c r="V78" s="45">
        <f>IF(ISNA(VLOOKUP($A78,mussidan3,5,FALSE)),0,(VLOOKUP($A78,mussidan3,5,FALSE)))</f>
        <v>0</v>
      </c>
      <c r="W78" s="199">
        <f>SUM(E78:V78)</f>
        <v>565</v>
      </c>
    </row>
    <row r="79" spans="1:23" ht="11.25">
      <c r="A79" s="27">
        <v>2705612</v>
      </c>
      <c r="B79" s="28" t="s">
        <v>89</v>
      </c>
      <c r="C79" s="202">
        <v>5</v>
      </c>
      <c r="D79" s="27" t="s">
        <v>84</v>
      </c>
      <c r="E79" s="37">
        <f>IF(ISNA(VLOOKUP($A79,chpt87,5,FALSE)),0,(VLOOKUP($A79,chpt87,5,FALSE)))</f>
        <v>0</v>
      </c>
      <c r="F79" s="37">
        <f>IF(ISNA(VLOOKUP($A79,Loups,5,FALSE)),0,(VLOOKUP($A79,Loups,5,FALSE)))</f>
        <v>0</v>
      </c>
      <c r="G79" s="37">
        <f>IF(ISNA(VLOOKUP($A79,chpt19,5,FALSE)),0,(VLOOKUP($A79,chpt19,5,FALSE)))</f>
        <v>0</v>
      </c>
      <c r="H79" s="37">
        <f>IF(ISNA(VLOOKUP($A79,Poilus,5,FALSE)),0,(VLOOKUP($A79,Poilus,5,FALSE)))</f>
        <v>0</v>
      </c>
      <c r="I79" s="37">
        <f>IF(ISNA(VLOOKUP($A79,phase1,5,FALSE)),0,(VLOOKUP($A79,phase1,5,FALSE)))</f>
        <v>110</v>
      </c>
      <c r="J79" s="37">
        <f>IF(ISNA(VLOOKUP($A79,smblitz,5,FALSE)),0,(VLOOKUP($A79,smblitz,5,FALSE)))</f>
        <v>0</v>
      </c>
      <c r="K79" s="27">
        <f>IF(ISNA(VLOOKUP($A79,smond,5,FALSE)),0,(VLOOKUP($A79,smond,5,FALSE)))</f>
        <v>243</v>
      </c>
      <c r="L79" s="37">
        <f>IF(ISNA(VLOOKUP($A79,chpt24,5,FALSE)),0,(VLOOKUP($A79,chpt24,5,FALSE)))</f>
        <v>48</v>
      </c>
      <c r="M79" s="37">
        <f>IF(ISNA(VLOOKUP($A79,phase2,5,FALSE)),0,(VLOOKUP($A79,phase2,5,FALSE)))</f>
        <v>0</v>
      </c>
      <c r="N79" s="37">
        <f>IF(ISNA(VLOOKUP($A79,phase3,5,FALSE)),0,(VLOOKUP($A79,phase3,5,FALSE)))</f>
        <v>0</v>
      </c>
      <c r="O79" s="37">
        <f>IF(ISNA(VLOOKUP($A79,chreg,5,FALSE)),0,(VLOOKUP($A79,chreg,5,FALSE)))</f>
        <v>0</v>
      </c>
      <c r="P79" s="37">
        <f>IF(ISNA(VLOOKUP($A79,eymoutiers,5,FALSE)),0,(VLOOKUP($A79,eymoutiers,5,FALSE)))</f>
        <v>0</v>
      </c>
      <c r="Q79" s="37">
        <f>IF(ISNA(VLOOKUP($A79,neuvic,5,FALSE)),0,(VLOOKUP($A79,neuvic,5,FALSE)))</f>
        <v>0</v>
      </c>
      <c r="R79" s="37">
        <f>IF(ISNA(VLOOKUP($A79,chalus,5,FALSE)),0,(VLOOKUP($A79,chalus,5,FALSE)))</f>
        <v>0</v>
      </c>
      <c r="S79" s="37">
        <f>IF(ISNA(VLOOKUP($A79,smrap,5,FALSE)),0,(VLOOKUP($A79,smrap,5,FALSE)))</f>
        <v>0</v>
      </c>
      <c r="T79" s="37">
        <f>IF(ISNA(VLOOKUP($A79,sorges,5,FALSE)),0,(VLOOKUP($A79,sorges,5,FALSE)))</f>
        <v>38</v>
      </c>
      <c r="U79" s="37">
        <f>IF(ISNA(VLOOKUP($A79,mussidan2,5,FALSE)),0,(VLOOKUP($A79,mussidan2,5,FALSE)))</f>
        <v>44</v>
      </c>
      <c r="V79" s="45">
        <f>IF(ISNA(VLOOKUP($A79,mussidan3,5,FALSE)),0,(VLOOKUP($A79,mussidan3,5,FALSE)))</f>
        <v>0</v>
      </c>
      <c r="W79" s="199">
        <f>SUM(E79:V79)</f>
        <v>483</v>
      </c>
    </row>
    <row r="80" spans="1:23" ht="11.25">
      <c r="A80" s="27">
        <v>1213561</v>
      </c>
      <c r="B80" s="28" t="s">
        <v>276</v>
      </c>
      <c r="C80" s="202">
        <v>6</v>
      </c>
      <c r="D80" s="27" t="s">
        <v>132</v>
      </c>
      <c r="E80" s="37">
        <f>IF(ISNA(VLOOKUP($A80,chpt87,5,FALSE)),0,(VLOOKUP($A80,chpt87,5,FALSE)))</f>
        <v>0</v>
      </c>
      <c r="F80" s="37">
        <f>IF(ISNA(VLOOKUP($A80,Loups,5,FALSE)),0,(VLOOKUP($A80,Loups,5,FALSE)))</f>
        <v>0</v>
      </c>
      <c r="G80" s="37">
        <f>IF(ISNA(VLOOKUP($A80,chpt19,5,FALSE)),0,(VLOOKUP($A80,chpt19,5,FALSE)))</f>
        <v>0</v>
      </c>
      <c r="H80" s="37">
        <f>IF(ISNA(VLOOKUP($A80,Poilus,5,FALSE)),0,(VLOOKUP($A80,Poilus,5,FALSE)))</f>
        <v>0</v>
      </c>
      <c r="I80" s="37">
        <f>IF(ISNA(VLOOKUP($A80,phase1,5,FALSE)),0,(VLOOKUP($A80,phase1,5,FALSE)))</f>
        <v>257</v>
      </c>
      <c r="J80" s="37">
        <f>IF(ISNA(VLOOKUP($A80,smblitz,5,FALSE)),0,(VLOOKUP($A80,smblitz,5,FALSE)))</f>
        <v>0</v>
      </c>
      <c r="K80" s="27">
        <f>IF(ISNA(VLOOKUP($A80,smond,5,FALSE)),0,(VLOOKUP($A80,smond,5,FALSE)))</f>
        <v>101</v>
      </c>
      <c r="L80" s="37">
        <f>IF(ISNA(VLOOKUP($A80,chpt24,5,FALSE)),0,(VLOOKUP($A80,chpt24,5,FALSE)))</f>
        <v>0</v>
      </c>
      <c r="M80" s="37">
        <f>IF(ISNA(VLOOKUP($A80,phase2,5,FALSE)),0,(VLOOKUP($A80,phase2,5,FALSE)))</f>
        <v>0</v>
      </c>
      <c r="N80" s="37">
        <f>IF(ISNA(VLOOKUP($A80,phase3,5,FALSE)),0,(VLOOKUP($A80,phase3,5,FALSE)))</f>
        <v>0</v>
      </c>
      <c r="O80" s="37">
        <f>IF(ISNA(VLOOKUP($A80,chreg,5,FALSE)),0,(VLOOKUP($A80,chreg,5,FALSE)))</f>
        <v>0</v>
      </c>
      <c r="P80" s="37">
        <f>IF(ISNA(VLOOKUP($A80,eymoutiers,5,FALSE)),0,(VLOOKUP($A80,eymoutiers,5,FALSE)))</f>
        <v>0</v>
      </c>
      <c r="Q80" s="37">
        <f>IF(ISNA(VLOOKUP($A80,neuvic,5,FALSE)),0,(VLOOKUP($A80,neuvic,5,FALSE)))</f>
        <v>0</v>
      </c>
      <c r="R80" s="37">
        <f>IF(ISNA(VLOOKUP($A80,chalus,5,FALSE)),0,(VLOOKUP($A80,chalus,5,FALSE)))</f>
        <v>0</v>
      </c>
      <c r="S80" s="37">
        <f>IF(ISNA(VLOOKUP($A80,smrap,5,FALSE)),0,(VLOOKUP($A80,smrap,5,FALSE)))</f>
        <v>0</v>
      </c>
      <c r="T80" s="37">
        <f>IF(ISNA(VLOOKUP($A80,sorges,5,FALSE)),0,(VLOOKUP($A80,sorges,5,FALSE)))</f>
        <v>0</v>
      </c>
      <c r="U80" s="37">
        <f>IF(ISNA(VLOOKUP($A80,mussidan2,5,FALSE)),0,(VLOOKUP($A80,mussidan2,5,FALSE)))</f>
        <v>18</v>
      </c>
      <c r="V80" s="45">
        <f>IF(ISNA(VLOOKUP($A80,mussidan3,5,FALSE)),0,(VLOOKUP($A80,mussidan3,5,FALSE)))</f>
        <v>100</v>
      </c>
      <c r="W80" s="199">
        <f>SUM(E80:V80)</f>
        <v>476</v>
      </c>
    </row>
    <row r="81" spans="1:23" ht="11.25">
      <c r="A81" s="27">
        <v>1202642</v>
      </c>
      <c r="B81" s="28" t="s">
        <v>135</v>
      </c>
      <c r="C81" s="202">
        <v>6</v>
      </c>
      <c r="D81" s="27" t="s">
        <v>132</v>
      </c>
      <c r="E81" s="37">
        <f>IF(ISNA(VLOOKUP($A81,chpt87,5,FALSE)),0,(VLOOKUP($A81,chpt87,5,FALSE)))</f>
        <v>0</v>
      </c>
      <c r="F81" s="37">
        <f>IF(ISNA(VLOOKUP($A81,Loups,5,FALSE)),0,(VLOOKUP($A81,Loups,5,FALSE)))</f>
        <v>0</v>
      </c>
      <c r="G81" s="37">
        <f>IF(ISNA(VLOOKUP($A81,chpt19,5,FALSE)),0,(VLOOKUP($A81,chpt19,5,FALSE)))</f>
        <v>0</v>
      </c>
      <c r="H81" s="37">
        <f>IF(ISNA(VLOOKUP($A81,Poilus,5,FALSE)),0,(VLOOKUP($A81,Poilus,5,FALSE)))</f>
        <v>0</v>
      </c>
      <c r="I81" s="37">
        <f>IF(ISNA(VLOOKUP($A81,phase1,5,FALSE)),0,(VLOOKUP($A81,phase1,5,FALSE)))</f>
        <v>212</v>
      </c>
      <c r="J81" s="37">
        <f>IF(ISNA(VLOOKUP($A81,smblitz,5,FALSE)),0,(VLOOKUP($A81,smblitz,5,FALSE)))</f>
        <v>0</v>
      </c>
      <c r="K81" s="27">
        <f>IF(ISNA(VLOOKUP($A81,smond,5,FALSE)),0,(VLOOKUP($A81,smond,5,FALSE)))</f>
        <v>221</v>
      </c>
      <c r="L81" s="37">
        <f>IF(ISNA(VLOOKUP($A81,chpt24,5,FALSE)),0,(VLOOKUP($A81,chpt24,5,FALSE)))</f>
        <v>0</v>
      </c>
      <c r="M81" s="37">
        <f>IF(ISNA(VLOOKUP($A81,phase2,5,FALSE)),0,(VLOOKUP($A81,phase2,5,FALSE)))</f>
        <v>0</v>
      </c>
      <c r="N81" s="37">
        <f>IF(ISNA(VLOOKUP($A81,phase3,5,FALSE)),0,(VLOOKUP($A81,phase3,5,FALSE)))</f>
        <v>0</v>
      </c>
      <c r="O81" s="37">
        <f>IF(ISNA(VLOOKUP($A81,chreg,5,FALSE)),0,(VLOOKUP($A81,chreg,5,FALSE)))</f>
        <v>0</v>
      </c>
      <c r="P81" s="37">
        <f>IF(ISNA(VLOOKUP($A81,eymoutiers,5,FALSE)),0,(VLOOKUP($A81,eymoutiers,5,FALSE)))</f>
        <v>0</v>
      </c>
      <c r="Q81" s="37">
        <f>IF(ISNA(VLOOKUP($A81,neuvic,5,FALSE)),0,(VLOOKUP($A81,neuvic,5,FALSE)))</f>
        <v>0</v>
      </c>
      <c r="R81" s="37">
        <f>IF(ISNA(VLOOKUP($A81,chalus,5,FALSE)),0,(VLOOKUP($A81,chalus,5,FALSE)))</f>
        <v>0</v>
      </c>
      <c r="S81" s="37">
        <f>IF(ISNA(VLOOKUP($A81,smrap,5,FALSE)),0,(VLOOKUP($A81,smrap,5,FALSE)))</f>
        <v>0</v>
      </c>
      <c r="T81" s="37">
        <f>IF(ISNA(VLOOKUP($A81,sorges,5,FALSE)),0,(VLOOKUP($A81,sorges,5,FALSE)))</f>
        <v>0</v>
      </c>
      <c r="U81" s="37">
        <f>IF(ISNA(VLOOKUP($A81,mussidan2,5,FALSE)),0,(VLOOKUP($A81,mussidan2,5,FALSE)))</f>
        <v>0</v>
      </c>
      <c r="V81" s="45">
        <f>IF(ISNA(VLOOKUP($A81,mussidan3,5,FALSE)),0,(VLOOKUP($A81,mussidan3,5,FALSE)))</f>
        <v>0</v>
      </c>
      <c r="W81" s="199">
        <f>SUM(E81:V81)</f>
        <v>433</v>
      </c>
    </row>
    <row r="82" spans="1:23" ht="11.25">
      <c r="A82" s="27">
        <v>2152365</v>
      </c>
      <c r="B82" s="28" t="s">
        <v>48</v>
      </c>
      <c r="C82" s="202">
        <v>5</v>
      </c>
      <c r="D82" s="27" t="s">
        <v>45</v>
      </c>
      <c r="E82" s="37">
        <f>IF(ISNA(VLOOKUP($A82,chpt87,5,FALSE)),0,(VLOOKUP($A82,chpt87,5,FALSE)))</f>
        <v>0</v>
      </c>
      <c r="F82" s="37">
        <f>IF(ISNA(VLOOKUP($A82,Loups,5,FALSE)),0,(VLOOKUP($A82,Loups,5,FALSE)))</f>
        <v>0</v>
      </c>
      <c r="G82" s="37">
        <f>IF(ISNA(VLOOKUP($A82,chpt19,5,FALSE)),0,(VLOOKUP($A82,chpt19,5,FALSE)))</f>
        <v>58</v>
      </c>
      <c r="H82" s="37">
        <f>IF(ISNA(VLOOKUP($A82,Poilus,5,FALSE)),0,(VLOOKUP($A82,Poilus,5,FALSE)))</f>
        <v>0</v>
      </c>
      <c r="I82" s="37">
        <f>IF(ISNA(VLOOKUP($A82,phase1,5,FALSE)),0,(VLOOKUP($A82,phase1,5,FALSE)))</f>
        <v>221</v>
      </c>
      <c r="J82" s="37">
        <f>IF(ISNA(VLOOKUP($A82,smblitz,5,FALSE)),0,(VLOOKUP($A82,smblitz,5,FALSE)))</f>
        <v>140</v>
      </c>
      <c r="K82" s="27">
        <f>IF(ISNA(VLOOKUP($A82,smond,5,FALSE)),0,(VLOOKUP($A82,smond,5,FALSE)))</f>
        <v>0</v>
      </c>
      <c r="L82" s="37">
        <f>IF(ISNA(VLOOKUP($A82,chpt24,5,FALSE)),0,(VLOOKUP($A82,chpt24,5,FALSE)))</f>
        <v>8</v>
      </c>
      <c r="M82" s="37">
        <f>IF(ISNA(VLOOKUP($A82,phase2,5,FALSE)),0,(VLOOKUP($A82,phase2,5,FALSE)))</f>
        <v>0</v>
      </c>
      <c r="N82" s="37">
        <f>IF(ISNA(VLOOKUP($A82,phase3,5,FALSE)),0,(VLOOKUP($A82,phase3,5,FALSE)))</f>
        <v>0</v>
      </c>
      <c r="O82" s="37">
        <f>IF(ISNA(VLOOKUP($A82,chreg,5,FALSE)),0,(VLOOKUP($A82,chreg,5,FALSE)))</f>
        <v>0</v>
      </c>
      <c r="P82" s="37">
        <f>IF(ISNA(VLOOKUP($A82,eymoutiers,5,FALSE)),0,(VLOOKUP($A82,eymoutiers,5,FALSE)))</f>
        <v>0</v>
      </c>
      <c r="Q82" s="37">
        <f>IF(ISNA(VLOOKUP($A82,neuvic,5,FALSE)),0,(VLOOKUP($A82,neuvic,5,FALSE)))</f>
        <v>0</v>
      </c>
      <c r="R82" s="37">
        <f>IF(ISNA(VLOOKUP($A82,chalus,5,FALSE)),0,(VLOOKUP($A82,chalus,5,FALSE)))</f>
        <v>0</v>
      </c>
      <c r="S82" s="37">
        <f>IF(ISNA(VLOOKUP($A82,smrap,5,FALSE)),0,(VLOOKUP($A82,smrap,5,FALSE)))</f>
        <v>0</v>
      </c>
      <c r="T82" s="37">
        <f>IF(ISNA(VLOOKUP($A82,sorges,5,FALSE)),0,(VLOOKUP($A82,sorges,5,FALSE)))</f>
        <v>0</v>
      </c>
      <c r="U82" s="37">
        <f>IF(ISNA(VLOOKUP($A82,mussidan2,5,FALSE)),0,(VLOOKUP($A82,mussidan2,5,FALSE)))</f>
        <v>0</v>
      </c>
      <c r="V82" s="45">
        <f>IF(ISNA(VLOOKUP($A82,mussidan3,5,FALSE)),0,(VLOOKUP($A82,mussidan3,5,FALSE)))</f>
        <v>0</v>
      </c>
      <c r="W82" s="199">
        <f>SUM(E82:V82)</f>
        <v>427</v>
      </c>
    </row>
    <row r="83" spans="1:23" ht="11.25">
      <c r="A83" s="27">
        <v>2073161</v>
      </c>
      <c r="B83" s="28" t="s">
        <v>151</v>
      </c>
      <c r="C83" s="202">
        <v>5</v>
      </c>
      <c r="D83" s="27" t="s">
        <v>144</v>
      </c>
      <c r="E83" s="37">
        <f>IF(ISNA(VLOOKUP($A83,chpt87,5,FALSE)),0,(VLOOKUP($A83,chpt87,5,FALSE)))</f>
        <v>0</v>
      </c>
      <c r="F83" s="37">
        <f>IF(ISNA(VLOOKUP($A83,Loups,5,FALSE)),0,(VLOOKUP($A83,Loups,5,FALSE)))</f>
        <v>0</v>
      </c>
      <c r="G83" s="37">
        <f>IF(ISNA(VLOOKUP($A83,chpt19,5,FALSE)),0,(VLOOKUP($A83,chpt19,5,FALSE)))</f>
        <v>0</v>
      </c>
      <c r="H83" s="37">
        <f>IF(ISNA(VLOOKUP($A83,Poilus,5,FALSE)),0,(VLOOKUP($A83,Poilus,5,FALSE)))</f>
        <v>0</v>
      </c>
      <c r="I83" s="37">
        <f>IF(ISNA(VLOOKUP($A83,phase1,5,FALSE)),0,(VLOOKUP($A83,phase1,5,FALSE)))</f>
        <v>410</v>
      </c>
      <c r="J83" s="37">
        <f>IF(ISNA(VLOOKUP($A83,smblitz,5,FALSE)),0,(VLOOKUP($A83,smblitz,5,FALSE)))</f>
        <v>0</v>
      </c>
      <c r="K83" s="27">
        <f>IF(ISNA(VLOOKUP($A83,smond,5,FALSE)),0,(VLOOKUP($A83,smond,5,FALSE)))</f>
        <v>0</v>
      </c>
      <c r="L83" s="37">
        <f>IF(ISNA(VLOOKUP($A83,chpt24,5,FALSE)),0,(VLOOKUP($A83,chpt24,5,FALSE)))</f>
        <v>0</v>
      </c>
      <c r="M83" s="37">
        <f>IF(ISNA(VLOOKUP($A83,phase2,5,FALSE)),0,(VLOOKUP($A83,phase2,5,FALSE)))</f>
        <v>0</v>
      </c>
      <c r="N83" s="37">
        <f>IF(ISNA(VLOOKUP($A83,phase3,5,FALSE)),0,(VLOOKUP($A83,phase3,5,FALSE)))</f>
        <v>0</v>
      </c>
      <c r="O83" s="37">
        <f>IF(ISNA(VLOOKUP($A83,chreg,5,FALSE)),0,(VLOOKUP($A83,chreg,5,FALSE)))</f>
        <v>0</v>
      </c>
      <c r="P83" s="37">
        <f>IF(ISNA(VLOOKUP($A83,eymoutiers,5,FALSE)),0,(VLOOKUP($A83,eymoutiers,5,FALSE)))</f>
        <v>0</v>
      </c>
      <c r="Q83" s="37">
        <f>IF(ISNA(VLOOKUP($A83,neuvic,5,FALSE)),0,(VLOOKUP($A83,neuvic,5,FALSE)))</f>
        <v>0</v>
      </c>
      <c r="R83" s="37">
        <f>IF(ISNA(VLOOKUP($A83,chalus,5,FALSE)),0,(VLOOKUP($A83,chalus,5,FALSE)))</f>
        <v>0</v>
      </c>
      <c r="S83" s="37">
        <f>IF(ISNA(VLOOKUP($A83,smrap,5,FALSE)),0,(VLOOKUP($A83,smrap,5,FALSE)))</f>
        <v>0</v>
      </c>
      <c r="T83" s="37">
        <f>IF(ISNA(VLOOKUP($A83,sorges,5,FALSE)),0,(VLOOKUP($A83,sorges,5,FALSE)))</f>
        <v>0</v>
      </c>
      <c r="U83" s="37">
        <f>IF(ISNA(VLOOKUP($A83,mussidan2,5,FALSE)),0,(VLOOKUP($A83,mussidan2,5,FALSE)))</f>
        <v>0</v>
      </c>
      <c r="V83" s="45">
        <f>IF(ISNA(VLOOKUP($A83,mussidan3,5,FALSE)),0,(VLOOKUP($A83,mussidan3,5,FALSE)))</f>
        <v>0</v>
      </c>
      <c r="W83" s="199">
        <f>SUM(E83:V83)</f>
        <v>410</v>
      </c>
    </row>
    <row r="84" spans="1:23" ht="11.25">
      <c r="A84" s="27">
        <v>1106376</v>
      </c>
      <c r="B84" s="28" t="s">
        <v>192</v>
      </c>
      <c r="C84" s="202">
        <v>6</v>
      </c>
      <c r="D84" s="27" t="s">
        <v>211</v>
      </c>
      <c r="E84" s="37">
        <f>IF(ISNA(VLOOKUP($A84,chpt87,5,FALSE)),0,(VLOOKUP($A84,chpt87,5,FALSE)))</f>
        <v>16</v>
      </c>
      <c r="F84" s="37">
        <f>IF(ISNA(VLOOKUP($A84,Loups,5,FALSE)),0,(VLOOKUP($A84,Loups,5,FALSE)))</f>
        <v>0</v>
      </c>
      <c r="G84" s="37">
        <f>IF(ISNA(VLOOKUP($A84,chpt19,5,FALSE)),0,(VLOOKUP($A84,chpt19,5,FALSE)))</f>
        <v>0</v>
      </c>
      <c r="H84" s="37">
        <f>IF(ISNA(VLOOKUP($A84,Poilus,5,FALSE)),0,(VLOOKUP($A84,Poilus,5,FALSE)))</f>
        <v>14</v>
      </c>
      <c r="I84" s="37">
        <f>IF(ISNA(VLOOKUP($A84,phase1,5,FALSE)),0,(VLOOKUP($A84,phase1,5,FALSE)))</f>
        <v>303</v>
      </c>
      <c r="J84" s="37">
        <f>IF(ISNA(VLOOKUP($A84,smblitz,5,FALSE)),0,(VLOOKUP($A84,smblitz,5,FALSE)))</f>
        <v>0</v>
      </c>
      <c r="K84" s="27">
        <f>IF(ISNA(VLOOKUP($A84,smond,5,FALSE)),0,(VLOOKUP($A84,smond,5,FALSE)))</f>
        <v>75</v>
      </c>
      <c r="L84" s="37">
        <f>IF(ISNA(VLOOKUP($A84,chpt24,5,FALSE)),0,(VLOOKUP($A84,chpt24,5,FALSE)))</f>
        <v>0</v>
      </c>
      <c r="M84" s="37">
        <f>IF(ISNA(VLOOKUP($A84,phase2,5,FALSE)),0,(VLOOKUP($A84,phase2,5,FALSE)))</f>
        <v>0</v>
      </c>
      <c r="N84" s="37">
        <f>IF(ISNA(VLOOKUP($A84,phase3,5,FALSE)),0,(VLOOKUP($A84,phase3,5,FALSE)))</f>
        <v>0</v>
      </c>
      <c r="O84" s="37">
        <f>IF(ISNA(VLOOKUP($A84,chreg,5,FALSE)),0,(VLOOKUP($A84,chreg,5,FALSE)))</f>
        <v>0</v>
      </c>
      <c r="P84" s="37">
        <f>IF(ISNA(VLOOKUP($A84,eymoutiers,5,FALSE)),0,(VLOOKUP($A84,eymoutiers,5,FALSE)))</f>
        <v>0</v>
      </c>
      <c r="Q84" s="37">
        <f>IF(ISNA(VLOOKUP($A84,neuvic,5,FALSE)),0,(VLOOKUP($A84,neuvic,5,FALSE)))</f>
        <v>0</v>
      </c>
      <c r="R84" s="37">
        <f>IF(ISNA(VLOOKUP($A84,chalus,5,FALSE)),0,(VLOOKUP($A84,chalus,5,FALSE)))</f>
        <v>0</v>
      </c>
      <c r="S84" s="37">
        <f>IF(ISNA(VLOOKUP($A84,smrap,5,FALSE)),0,(VLOOKUP($A84,smrap,5,FALSE)))</f>
        <v>0</v>
      </c>
      <c r="T84" s="37">
        <f>IF(ISNA(VLOOKUP($A84,sorges,5,FALSE)),0,(VLOOKUP($A84,sorges,5,FALSE)))</f>
        <v>0</v>
      </c>
      <c r="U84" s="37">
        <f>IF(ISNA(VLOOKUP($A84,mussidan2,5,FALSE)),0,(VLOOKUP($A84,mussidan2,5,FALSE)))</f>
        <v>0</v>
      </c>
      <c r="V84" s="45">
        <f>IF(ISNA(VLOOKUP($A84,mussidan3,5,FALSE)),0,(VLOOKUP($A84,mussidan3,5,FALSE)))</f>
        <v>0</v>
      </c>
      <c r="W84" s="199">
        <f>SUM(E84:V84)</f>
        <v>408</v>
      </c>
    </row>
    <row r="85" spans="1:23" ht="11.25">
      <c r="A85" s="27">
        <v>1118845</v>
      </c>
      <c r="B85" s="28" t="s">
        <v>39</v>
      </c>
      <c r="C85" s="202">
        <v>6</v>
      </c>
      <c r="D85" s="27" t="s">
        <v>44</v>
      </c>
      <c r="E85" s="37">
        <f>IF(ISNA(VLOOKUP($A85,chpt87,5,FALSE)),0,(VLOOKUP($A85,chpt87,5,FALSE)))</f>
        <v>0</v>
      </c>
      <c r="F85" s="37">
        <f>IF(ISNA(VLOOKUP($A85,Loups,5,FALSE)),0,(VLOOKUP($A85,Loups,5,FALSE)))</f>
        <v>22</v>
      </c>
      <c r="G85" s="37">
        <f>IF(ISNA(VLOOKUP($A85,chpt19,5,FALSE)),0,(VLOOKUP($A85,chpt19,5,FALSE)))</f>
        <v>0</v>
      </c>
      <c r="H85" s="37">
        <f>IF(ISNA(VLOOKUP($A85,Poilus,5,FALSE)),0,(VLOOKUP($A85,Poilus,5,FALSE)))</f>
        <v>62</v>
      </c>
      <c r="I85" s="37">
        <f>IF(ISNA(VLOOKUP($A85,phase1,5,FALSE)),0,(VLOOKUP($A85,phase1,5,FALSE)))</f>
        <v>227</v>
      </c>
      <c r="J85" s="37">
        <f>IF(ISNA(VLOOKUP($A85,smblitz,5,FALSE)),0,(VLOOKUP($A85,smblitz,5,FALSE)))</f>
        <v>0</v>
      </c>
      <c r="K85" s="27">
        <f>IF(ISNA(VLOOKUP($A85,smond,5,FALSE)),0,(VLOOKUP($A85,smond,5,FALSE)))</f>
        <v>0</v>
      </c>
      <c r="L85" s="37">
        <f>IF(ISNA(VLOOKUP($A85,chpt24,5,FALSE)),0,(VLOOKUP($A85,chpt24,5,FALSE)))</f>
        <v>0</v>
      </c>
      <c r="M85" s="37">
        <f>IF(ISNA(VLOOKUP($A85,phase2,5,FALSE)),0,(VLOOKUP($A85,phase2,5,FALSE)))</f>
        <v>0</v>
      </c>
      <c r="N85" s="37">
        <f>IF(ISNA(VLOOKUP($A85,phase3,5,FALSE)),0,(VLOOKUP($A85,phase3,5,FALSE)))</f>
        <v>0</v>
      </c>
      <c r="O85" s="37">
        <f>IF(ISNA(VLOOKUP($A85,chreg,5,FALSE)),0,(VLOOKUP($A85,chreg,5,FALSE)))</f>
        <v>16</v>
      </c>
      <c r="P85" s="37">
        <f>IF(ISNA(VLOOKUP($A85,eymoutiers,5,FALSE)),0,(VLOOKUP($A85,eymoutiers,5,FALSE)))</f>
        <v>0</v>
      </c>
      <c r="Q85" s="37">
        <f>IF(ISNA(VLOOKUP($A85,neuvic,5,FALSE)),0,(VLOOKUP($A85,neuvic,5,FALSE)))</f>
        <v>0</v>
      </c>
      <c r="R85" s="37">
        <f>IF(ISNA(VLOOKUP($A85,chalus,5,FALSE)),0,(VLOOKUP($A85,chalus,5,FALSE)))</f>
        <v>20</v>
      </c>
      <c r="S85" s="37">
        <f>IF(ISNA(VLOOKUP($A85,smrap,5,FALSE)),0,(VLOOKUP($A85,smrap,5,FALSE)))</f>
        <v>55</v>
      </c>
      <c r="T85" s="37">
        <f>IF(ISNA(VLOOKUP($A85,sorges,5,FALSE)),0,(VLOOKUP($A85,sorges,5,FALSE)))</f>
        <v>0</v>
      </c>
      <c r="U85" s="37">
        <f>IF(ISNA(VLOOKUP($A85,mussidan2,5,FALSE)),0,(VLOOKUP($A85,mussidan2,5,FALSE)))</f>
        <v>0</v>
      </c>
      <c r="V85" s="45">
        <f>IF(ISNA(VLOOKUP($A85,mussidan3,5,FALSE)),0,(VLOOKUP($A85,mussidan3,5,FALSE)))</f>
        <v>0</v>
      </c>
      <c r="W85" s="199">
        <f>SUM(E85:V85)</f>
        <v>402</v>
      </c>
    </row>
    <row r="86" spans="1:23" ht="11.25">
      <c r="A86" s="27">
        <v>1009089</v>
      </c>
      <c r="B86" s="28" t="s">
        <v>152</v>
      </c>
      <c r="C86" s="202">
        <v>5</v>
      </c>
      <c r="D86" s="27" t="s">
        <v>144</v>
      </c>
      <c r="E86" s="37">
        <f>IF(ISNA(VLOOKUP($A86,chpt87,5,FALSE)),0,(VLOOKUP($A86,chpt87,5,FALSE)))</f>
        <v>0</v>
      </c>
      <c r="F86" s="37">
        <f>IF(ISNA(VLOOKUP($A86,Loups,5,FALSE)),0,(VLOOKUP($A86,Loups,5,FALSE)))</f>
        <v>0</v>
      </c>
      <c r="G86" s="37">
        <f>IF(ISNA(VLOOKUP($A86,chpt19,5,FALSE)),0,(VLOOKUP($A86,chpt19,5,FALSE)))</f>
        <v>0</v>
      </c>
      <c r="H86" s="37">
        <f>IF(ISNA(VLOOKUP($A86,Poilus,5,FALSE)),0,(VLOOKUP($A86,Poilus,5,FALSE)))</f>
        <v>0</v>
      </c>
      <c r="I86" s="37">
        <f>IF(ISNA(VLOOKUP($A86,phase1,5,FALSE)),0,(VLOOKUP($A86,phase1,5,FALSE)))</f>
        <v>0</v>
      </c>
      <c r="J86" s="37">
        <f>IF(ISNA(VLOOKUP($A86,smblitz,5,FALSE)),0,(VLOOKUP($A86,smblitz,5,FALSE)))</f>
        <v>0</v>
      </c>
      <c r="K86" s="27">
        <f>IF(ISNA(VLOOKUP($A86,smond,5,FALSE)),0,(VLOOKUP($A86,smond,5,FALSE)))</f>
        <v>377</v>
      </c>
      <c r="L86" s="37">
        <f>IF(ISNA(VLOOKUP($A86,chpt24,5,FALSE)),0,(VLOOKUP($A86,chpt24,5,FALSE)))</f>
        <v>0</v>
      </c>
      <c r="M86" s="37">
        <f>IF(ISNA(VLOOKUP($A86,phase2,5,FALSE)),0,(VLOOKUP($A86,phase2,5,FALSE)))</f>
        <v>0</v>
      </c>
      <c r="N86" s="37">
        <f>IF(ISNA(VLOOKUP($A86,phase3,5,FALSE)),0,(VLOOKUP($A86,phase3,5,FALSE)))</f>
        <v>0</v>
      </c>
      <c r="O86" s="37">
        <f>IF(ISNA(VLOOKUP($A86,chreg,5,FALSE)),0,(VLOOKUP($A86,chreg,5,FALSE)))</f>
        <v>0</v>
      </c>
      <c r="P86" s="37">
        <f>IF(ISNA(VLOOKUP($A86,eymoutiers,5,FALSE)),0,(VLOOKUP($A86,eymoutiers,5,FALSE)))</f>
        <v>0</v>
      </c>
      <c r="Q86" s="37">
        <f>IF(ISNA(VLOOKUP($A86,neuvic,5,FALSE)),0,(VLOOKUP($A86,neuvic,5,FALSE)))</f>
        <v>0</v>
      </c>
      <c r="R86" s="37">
        <f>IF(ISNA(VLOOKUP($A86,chalus,5,FALSE)),0,(VLOOKUP($A86,chalus,5,FALSE)))</f>
        <v>0</v>
      </c>
      <c r="S86" s="37">
        <f>IF(ISNA(VLOOKUP($A86,smrap,5,FALSE)),0,(VLOOKUP($A86,smrap,5,FALSE)))</f>
        <v>0</v>
      </c>
      <c r="T86" s="37">
        <f>IF(ISNA(VLOOKUP($A86,sorges,5,FALSE)),0,(VLOOKUP($A86,sorges,5,FALSE)))</f>
        <v>0</v>
      </c>
      <c r="U86" s="37">
        <f>IF(ISNA(VLOOKUP($A86,mussidan2,5,FALSE)),0,(VLOOKUP($A86,mussidan2,5,FALSE)))</f>
        <v>0</v>
      </c>
      <c r="V86" s="45">
        <f>IF(ISNA(VLOOKUP($A86,mussidan3,5,FALSE)),0,(VLOOKUP($A86,mussidan3,5,FALSE)))</f>
        <v>0</v>
      </c>
      <c r="W86" s="199">
        <f>SUM(E86:V86)</f>
        <v>377</v>
      </c>
    </row>
    <row r="87" spans="1:23" ht="11.25">
      <c r="A87" s="27">
        <v>2189572</v>
      </c>
      <c r="B87" s="28" t="s">
        <v>12</v>
      </c>
      <c r="C87" s="202">
        <v>6</v>
      </c>
      <c r="D87" s="27" t="s">
        <v>26</v>
      </c>
      <c r="E87" s="37">
        <f>IF(ISNA(VLOOKUP($A87,chpt87,5,FALSE)),0,(VLOOKUP($A87,chpt87,5,FALSE)))</f>
        <v>0</v>
      </c>
      <c r="F87" s="37">
        <f>IF(ISNA(VLOOKUP($A87,Loups,5,FALSE)),0,(VLOOKUP($A87,Loups,5,FALSE)))</f>
        <v>0</v>
      </c>
      <c r="G87" s="37">
        <f>IF(ISNA(VLOOKUP($A87,chpt19,5,FALSE)),0,(VLOOKUP($A87,chpt19,5,FALSE)))</f>
        <v>0</v>
      </c>
      <c r="H87" s="37">
        <f>IF(ISNA(VLOOKUP($A87,Poilus,5,FALSE)),0,(VLOOKUP($A87,Poilus,5,FALSE)))</f>
        <v>0</v>
      </c>
      <c r="I87" s="37">
        <f>IF(ISNA(VLOOKUP($A87,phase1,5,FALSE)),0,(VLOOKUP($A87,phase1,5,FALSE)))</f>
        <v>318</v>
      </c>
      <c r="J87" s="37">
        <f>IF(ISNA(VLOOKUP($A87,smblitz,5,FALSE)),0,(VLOOKUP($A87,smblitz,5,FALSE)))</f>
        <v>0</v>
      </c>
      <c r="K87" s="27">
        <f>IF(ISNA(VLOOKUP($A87,smond,5,FALSE)),0,(VLOOKUP($A87,smond,5,FALSE)))</f>
        <v>54</v>
      </c>
      <c r="L87" s="37">
        <f>IF(ISNA(VLOOKUP($A87,chpt24,5,FALSE)),0,(VLOOKUP($A87,chpt24,5,FALSE)))</f>
        <v>0</v>
      </c>
      <c r="M87" s="37">
        <f>IF(ISNA(VLOOKUP($A87,phase2,5,FALSE)),0,(VLOOKUP($A87,phase2,5,FALSE)))</f>
        <v>0</v>
      </c>
      <c r="N87" s="37">
        <f>IF(ISNA(VLOOKUP($A87,phase3,5,FALSE)),0,(VLOOKUP($A87,phase3,5,FALSE)))</f>
        <v>0</v>
      </c>
      <c r="O87" s="37">
        <f>IF(ISNA(VLOOKUP($A87,chreg,5,FALSE)),0,(VLOOKUP($A87,chreg,5,FALSE)))</f>
        <v>0</v>
      </c>
      <c r="P87" s="37">
        <f>IF(ISNA(VLOOKUP($A87,eymoutiers,5,FALSE)),0,(VLOOKUP($A87,eymoutiers,5,FALSE)))</f>
        <v>0</v>
      </c>
      <c r="Q87" s="37">
        <f>IF(ISNA(VLOOKUP($A87,neuvic,5,FALSE)),0,(VLOOKUP($A87,neuvic,5,FALSE)))</f>
        <v>0</v>
      </c>
      <c r="R87" s="37">
        <f>IF(ISNA(VLOOKUP($A87,chalus,5,FALSE)),0,(VLOOKUP($A87,chalus,5,FALSE)))</f>
        <v>0</v>
      </c>
      <c r="S87" s="37">
        <f>IF(ISNA(VLOOKUP($A87,smrap,5,FALSE)),0,(VLOOKUP($A87,smrap,5,FALSE)))</f>
        <v>0</v>
      </c>
      <c r="T87" s="37">
        <f>IF(ISNA(VLOOKUP($A87,sorges,5,FALSE)),0,(VLOOKUP($A87,sorges,5,FALSE)))</f>
        <v>0</v>
      </c>
      <c r="U87" s="37">
        <f>IF(ISNA(VLOOKUP($A87,mussidan2,5,FALSE)),0,(VLOOKUP($A87,mussidan2,5,FALSE)))</f>
        <v>0</v>
      </c>
      <c r="V87" s="45">
        <f>IF(ISNA(VLOOKUP($A87,mussidan3,5,FALSE)),0,(VLOOKUP($A87,mussidan3,5,FALSE)))</f>
        <v>0</v>
      </c>
      <c r="W87" s="199">
        <f>SUM(E87:V87)</f>
        <v>372</v>
      </c>
    </row>
    <row r="88" spans="1:23" ht="11.25">
      <c r="A88" s="27">
        <v>1158841</v>
      </c>
      <c r="B88" s="28" t="s">
        <v>286</v>
      </c>
      <c r="C88" s="202">
        <v>6</v>
      </c>
      <c r="D88" s="27" t="s">
        <v>296</v>
      </c>
      <c r="E88" s="37">
        <f>IF(ISNA(VLOOKUP($A88,chpt87,5,FALSE)),0,(VLOOKUP($A88,chpt87,5,FALSE)))</f>
        <v>0</v>
      </c>
      <c r="F88" s="37">
        <f>IF(ISNA(VLOOKUP($A88,Loups,5,FALSE)),0,(VLOOKUP($A88,Loups,5,FALSE)))</f>
        <v>0</v>
      </c>
      <c r="G88" s="37">
        <f>IF(ISNA(VLOOKUP($A88,chpt19,5,FALSE)),0,(VLOOKUP($A88,chpt19,5,FALSE)))</f>
        <v>0</v>
      </c>
      <c r="H88" s="37">
        <f>IF(ISNA(VLOOKUP($A88,Poilus,5,FALSE)),0,(VLOOKUP($A88,Poilus,5,FALSE)))</f>
        <v>0</v>
      </c>
      <c r="I88" s="37">
        <f>IF(ISNA(VLOOKUP($A88,phase1,5,FALSE)),0,(VLOOKUP($A88,phase1,5,FALSE)))</f>
        <v>0</v>
      </c>
      <c r="J88" s="37">
        <f>IF(ISNA(VLOOKUP($A88,smblitz,5,FALSE)),0,(VLOOKUP($A88,smblitz,5,FALSE)))</f>
        <v>0</v>
      </c>
      <c r="K88" s="27">
        <f>IF(ISNA(VLOOKUP($A88,smond,5,FALSE)),0,(VLOOKUP($A88,smond,5,FALSE)))</f>
        <v>135</v>
      </c>
      <c r="L88" s="37">
        <f>IF(ISNA(VLOOKUP($A88,chpt24,5,FALSE)),0,(VLOOKUP($A88,chpt24,5,FALSE)))</f>
        <v>0</v>
      </c>
      <c r="M88" s="37">
        <f>IF(ISNA(VLOOKUP($A88,phase2,5,FALSE)),0,(VLOOKUP($A88,phase2,5,FALSE)))</f>
        <v>0</v>
      </c>
      <c r="N88" s="37">
        <f>IF(ISNA(VLOOKUP($A88,phase3,5,FALSE)),0,(VLOOKUP($A88,phase3,5,FALSE)))</f>
        <v>0</v>
      </c>
      <c r="O88" s="37">
        <f>IF(ISNA(VLOOKUP($A88,chreg,5,FALSE)),0,(VLOOKUP($A88,chreg,5,FALSE)))</f>
        <v>0</v>
      </c>
      <c r="P88" s="37">
        <f>IF(ISNA(VLOOKUP($A88,eymoutiers,5,FALSE)),0,(VLOOKUP($A88,eymoutiers,5,FALSE)))</f>
        <v>24</v>
      </c>
      <c r="Q88" s="37">
        <f>IF(ISNA(VLOOKUP($A88,neuvic,5,FALSE)),0,(VLOOKUP($A88,neuvic,5,FALSE)))</f>
        <v>38</v>
      </c>
      <c r="R88" s="37">
        <f>IF(ISNA(VLOOKUP($A88,chalus,5,FALSE)),0,(VLOOKUP($A88,chalus,5,FALSE)))</f>
        <v>0</v>
      </c>
      <c r="S88" s="37">
        <f>IF(ISNA(VLOOKUP($A88,smrap,5,FALSE)),0,(VLOOKUP($A88,smrap,5,FALSE)))</f>
        <v>0</v>
      </c>
      <c r="T88" s="37">
        <f>IF(ISNA(VLOOKUP($A88,sorges,5,FALSE)),0,(VLOOKUP($A88,sorges,5,FALSE)))</f>
        <v>0</v>
      </c>
      <c r="U88" s="37">
        <f>IF(ISNA(VLOOKUP($A88,mussidan2,5,FALSE)),0,(VLOOKUP($A88,mussidan2,5,FALSE)))</f>
        <v>16</v>
      </c>
      <c r="V88" s="45">
        <f>IF(ISNA(VLOOKUP($A88,mussidan3,5,FALSE)),0,(VLOOKUP($A88,mussidan3,5,FALSE)))</f>
        <v>96</v>
      </c>
      <c r="W88" s="199">
        <f>SUM(E88:V88)</f>
        <v>309</v>
      </c>
    </row>
    <row r="89" spans="1:23" ht="11.25">
      <c r="A89" s="27">
        <v>2548068</v>
      </c>
      <c r="B89" s="28" t="s">
        <v>134</v>
      </c>
      <c r="C89" s="202">
        <v>5</v>
      </c>
      <c r="D89" s="27" t="s">
        <v>132</v>
      </c>
      <c r="E89" s="37">
        <f>IF(ISNA(VLOOKUP($A89,chpt87,5,FALSE)),0,(VLOOKUP($A89,chpt87,5,FALSE)))</f>
        <v>0</v>
      </c>
      <c r="F89" s="37">
        <f>IF(ISNA(VLOOKUP($A89,Loups,5,FALSE)),0,(VLOOKUP($A89,Loups,5,FALSE)))</f>
        <v>0</v>
      </c>
      <c r="G89" s="37">
        <f>IF(ISNA(VLOOKUP($A89,chpt19,5,FALSE)),0,(VLOOKUP($A89,chpt19,5,FALSE)))</f>
        <v>0</v>
      </c>
      <c r="H89" s="37">
        <f>IF(ISNA(VLOOKUP($A89,Poilus,5,FALSE)),0,(VLOOKUP($A89,Poilus,5,FALSE)))</f>
        <v>0</v>
      </c>
      <c r="I89" s="37">
        <f>IF(ISNA(VLOOKUP($A89,phase1,5,FALSE)),0,(VLOOKUP($A89,phase1,5,FALSE)))</f>
        <v>0</v>
      </c>
      <c r="J89" s="37">
        <f>IF(ISNA(VLOOKUP($A89,smblitz,5,FALSE)),0,(VLOOKUP($A89,smblitz,5,FALSE)))</f>
        <v>0</v>
      </c>
      <c r="K89" s="27">
        <f>IF(ISNA(VLOOKUP($A89,smond,5,FALSE)),0,(VLOOKUP($A89,smond,5,FALSE)))</f>
        <v>285</v>
      </c>
      <c r="L89" s="37">
        <f>IF(ISNA(VLOOKUP($A89,chpt24,5,FALSE)),0,(VLOOKUP($A89,chpt24,5,FALSE)))</f>
        <v>0</v>
      </c>
      <c r="M89" s="37">
        <f>IF(ISNA(VLOOKUP($A89,phase2,5,FALSE)),0,(VLOOKUP($A89,phase2,5,FALSE)))</f>
        <v>0</v>
      </c>
      <c r="N89" s="37">
        <f>IF(ISNA(VLOOKUP($A89,phase3,5,FALSE)),0,(VLOOKUP($A89,phase3,5,FALSE)))</f>
        <v>0</v>
      </c>
      <c r="O89" s="37">
        <f>IF(ISNA(VLOOKUP($A89,chreg,5,FALSE)),0,(VLOOKUP($A89,chreg,5,FALSE)))</f>
        <v>0</v>
      </c>
      <c r="P89" s="37">
        <f>IF(ISNA(VLOOKUP($A89,eymoutiers,5,FALSE)),0,(VLOOKUP($A89,eymoutiers,5,FALSE)))</f>
        <v>0</v>
      </c>
      <c r="Q89" s="37">
        <f>IF(ISNA(VLOOKUP($A89,neuvic,5,FALSE)),0,(VLOOKUP($A89,neuvic,5,FALSE)))</f>
        <v>0</v>
      </c>
      <c r="R89" s="37">
        <f>IF(ISNA(VLOOKUP($A89,chalus,5,FALSE)),0,(VLOOKUP($A89,chalus,5,FALSE)))</f>
        <v>0</v>
      </c>
      <c r="S89" s="37">
        <f>IF(ISNA(VLOOKUP($A89,smrap,5,FALSE)),0,(VLOOKUP($A89,smrap,5,FALSE)))</f>
        <v>0</v>
      </c>
      <c r="T89" s="37">
        <f>IF(ISNA(VLOOKUP($A89,sorges,5,FALSE)),0,(VLOOKUP($A89,sorges,5,FALSE)))</f>
        <v>0</v>
      </c>
      <c r="U89" s="37">
        <f>IF(ISNA(VLOOKUP($A89,mussidan2,5,FALSE)),0,(VLOOKUP($A89,mussidan2,5,FALSE)))</f>
        <v>0</v>
      </c>
      <c r="V89" s="45">
        <f>IF(ISNA(VLOOKUP($A89,mussidan3,5,FALSE)),0,(VLOOKUP($A89,mussidan3,5,FALSE)))</f>
        <v>0</v>
      </c>
      <c r="W89" s="199">
        <f>SUM(E89:V89)</f>
        <v>285</v>
      </c>
    </row>
    <row r="90" spans="1:23" ht="11.25">
      <c r="A90" s="27">
        <v>1062511</v>
      </c>
      <c r="B90" s="28" t="s">
        <v>126</v>
      </c>
      <c r="C90" s="202">
        <v>6</v>
      </c>
      <c r="D90" s="27" t="s">
        <v>99</v>
      </c>
      <c r="E90" s="37">
        <f>IF(ISNA(VLOOKUP($A90,chpt87,5,FALSE)),0,(VLOOKUP($A90,chpt87,5,FALSE)))</f>
        <v>0</v>
      </c>
      <c r="F90" s="37">
        <f>IF(ISNA(VLOOKUP($A90,Loups,5,FALSE)),0,(VLOOKUP($A90,Loups,5,FALSE)))</f>
        <v>0</v>
      </c>
      <c r="G90" s="37">
        <f>IF(ISNA(VLOOKUP($A90,chpt19,5,FALSE)),0,(VLOOKUP($A90,chpt19,5,FALSE)))</f>
        <v>0</v>
      </c>
      <c r="H90" s="37">
        <f>IF(ISNA(VLOOKUP($A90,Poilus,5,FALSE)),0,(VLOOKUP($A90,Poilus,5,FALSE)))</f>
        <v>0</v>
      </c>
      <c r="I90" s="37">
        <f>IF(ISNA(VLOOKUP($A90,phase1,5,FALSE)),0,(VLOOKUP($A90,phase1,5,FALSE)))</f>
        <v>262</v>
      </c>
      <c r="J90" s="37">
        <f>IF(ISNA(VLOOKUP($A90,smblitz,5,FALSE)),0,(VLOOKUP($A90,smblitz,5,FALSE)))</f>
        <v>0</v>
      </c>
      <c r="K90" s="27">
        <f>IF(ISNA(VLOOKUP($A90,smond,5,FALSE)),0,(VLOOKUP($A90,smond,5,FALSE)))</f>
        <v>0</v>
      </c>
      <c r="L90" s="37">
        <f>IF(ISNA(VLOOKUP($A90,chpt24,5,FALSE)),0,(VLOOKUP($A90,chpt24,5,FALSE)))</f>
        <v>0</v>
      </c>
      <c r="M90" s="37">
        <f>IF(ISNA(VLOOKUP($A90,phase2,5,FALSE)),0,(VLOOKUP($A90,phase2,5,FALSE)))</f>
        <v>0</v>
      </c>
      <c r="N90" s="37">
        <f>IF(ISNA(VLOOKUP($A90,phase3,5,FALSE)),0,(VLOOKUP($A90,phase3,5,FALSE)))</f>
        <v>0</v>
      </c>
      <c r="O90" s="37">
        <f>IF(ISNA(VLOOKUP($A90,chreg,5,FALSE)),0,(VLOOKUP($A90,chreg,5,FALSE)))</f>
        <v>0</v>
      </c>
      <c r="P90" s="37">
        <f>IF(ISNA(VLOOKUP($A90,eymoutiers,5,FALSE)),0,(VLOOKUP($A90,eymoutiers,5,FALSE)))</f>
        <v>0</v>
      </c>
      <c r="Q90" s="37">
        <f>IF(ISNA(VLOOKUP($A90,neuvic,5,FALSE)),0,(VLOOKUP($A90,neuvic,5,FALSE)))</f>
        <v>0</v>
      </c>
      <c r="R90" s="37">
        <f>IF(ISNA(VLOOKUP($A90,chalus,5,FALSE)),0,(VLOOKUP($A90,chalus,5,FALSE)))</f>
        <v>0</v>
      </c>
      <c r="S90" s="37">
        <f>IF(ISNA(VLOOKUP($A90,smrap,5,FALSE)),0,(VLOOKUP($A90,smrap,5,FALSE)))</f>
        <v>0</v>
      </c>
      <c r="T90" s="37">
        <f>IF(ISNA(VLOOKUP($A90,sorges,5,FALSE)),0,(VLOOKUP($A90,sorges,5,FALSE)))</f>
        <v>16</v>
      </c>
      <c r="U90" s="37">
        <f>IF(ISNA(VLOOKUP($A90,mussidan2,5,FALSE)),0,(VLOOKUP($A90,mussidan2,5,FALSE)))</f>
        <v>0</v>
      </c>
      <c r="V90" s="45">
        <f>IF(ISNA(VLOOKUP($A90,mussidan3,5,FALSE)),0,(VLOOKUP($A90,mussidan3,5,FALSE)))</f>
        <v>0</v>
      </c>
      <c r="W90" s="199">
        <f>SUM(E90:V90)</f>
        <v>278</v>
      </c>
    </row>
    <row r="91" spans="1:23" ht="11.25">
      <c r="A91" s="27">
        <v>1107825</v>
      </c>
      <c r="B91" s="28" t="s">
        <v>230</v>
      </c>
      <c r="C91" s="202">
        <v>6</v>
      </c>
      <c r="D91" s="27" t="s">
        <v>211</v>
      </c>
      <c r="E91" s="37">
        <f>IF(ISNA(VLOOKUP($A91,chpt87,5,FALSE)),0,(VLOOKUP($A91,chpt87,5,FALSE)))</f>
        <v>6</v>
      </c>
      <c r="F91" s="37">
        <f>IF(ISNA(VLOOKUP($A91,Loups,5,FALSE)),0,(VLOOKUP($A91,Loups,5,FALSE)))</f>
        <v>0</v>
      </c>
      <c r="G91" s="37">
        <f>IF(ISNA(VLOOKUP($A91,chpt19,5,FALSE)),0,(VLOOKUP($A91,chpt19,5,FALSE)))</f>
        <v>0</v>
      </c>
      <c r="H91" s="37">
        <f>IF(ISNA(VLOOKUP($A91,Poilus,5,FALSE)),0,(VLOOKUP($A91,Poilus,5,FALSE)))</f>
        <v>20</v>
      </c>
      <c r="I91" s="37">
        <f>IF(ISNA(VLOOKUP($A91,phase1,5,FALSE)),0,(VLOOKUP($A91,phase1,5,FALSE)))</f>
        <v>181</v>
      </c>
      <c r="J91" s="37">
        <f>IF(ISNA(VLOOKUP($A91,smblitz,5,FALSE)),0,(VLOOKUP($A91,smblitz,5,FALSE)))</f>
        <v>0</v>
      </c>
      <c r="K91" s="27">
        <f>IF(ISNA(VLOOKUP($A91,smond,5,FALSE)),0,(VLOOKUP($A91,smond,5,FALSE)))</f>
        <v>0</v>
      </c>
      <c r="L91" s="37">
        <f>IF(ISNA(VLOOKUP($A91,chpt24,5,FALSE)),0,(VLOOKUP($A91,chpt24,5,FALSE)))</f>
        <v>0</v>
      </c>
      <c r="M91" s="37">
        <f>IF(ISNA(VLOOKUP($A91,phase2,5,FALSE)),0,(VLOOKUP($A91,phase2,5,FALSE)))</f>
        <v>0</v>
      </c>
      <c r="N91" s="37">
        <f>IF(ISNA(VLOOKUP($A91,phase3,5,FALSE)),0,(VLOOKUP($A91,phase3,5,FALSE)))</f>
        <v>0</v>
      </c>
      <c r="O91" s="37">
        <f>IF(ISNA(VLOOKUP($A91,chreg,5,FALSE)),0,(VLOOKUP($A91,chreg,5,FALSE)))</f>
        <v>12</v>
      </c>
      <c r="P91" s="37">
        <f>IF(ISNA(VLOOKUP($A91,eymoutiers,5,FALSE)),0,(VLOOKUP($A91,eymoutiers,5,FALSE)))</f>
        <v>18</v>
      </c>
      <c r="Q91" s="37">
        <f>IF(ISNA(VLOOKUP($A91,neuvic,5,FALSE)),0,(VLOOKUP($A91,neuvic,5,FALSE)))</f>
        <v>0</v>
      </c>
      <c r="R91" s="37">
        <f>IF(ISNA(VLOOKUP($A91,chalus,5,FALSE)),0,(VLOOKUP($A91,chalus,5,FALSE)))</f>
        <v>0</v>
      </c>
      <c r="S91" s="37">
        <f>IF(ISNA(VLOOKUP($A91,smrap,5,FALSE)),0,(VLOOKUP($A91,smrap,5,FALSE)))</f>
        <v>0</v>
      </c>
      <c r="T91" s="37">
        <f>IF(ISNA(VLOOKUP($A91,sorges,5,FALSE)),0,(VLOOKUP($A91,sorges,5,FALSE)))</f>
        <v>0</v>
      </c>
      <c r="U91" s="37">
        <f>IF(ISNA(VLOOKUP($A91,mussidan2,5,FALSE)),0,(VLOOKUP($A91,mussidan2,5,FALSE)))</f>
        <v>0</v>
      </c>
      <c r="V91" s="45">
        <f>IF(ISNA(VLOOKUP($A91,mussidan3,5,FALSE)),0,(VLOOKUP($A91,mussidan3,5,FALSE)))</f>
        <v>0</v>
      </c>
      <c r="W91" s="199">
        <f>SUM(E91:V91)</f>
        <v>237</v>
      </c>
    </row>
    <row r="92" spans="1:23" ht="11.25">
      <c r="A92" s="27">
        <v>2610356</v>
      </c>
      <c r="B92" s="28" t="s">
        <v>78</v>
      </c>
      <c r="C92" s="202">
        <v>6</v>
      </c>
      <c r="D92" s="27" t="s">
        <v>74</v>
      </c>
      <c r="E92" s="37">
        <f>IF(ISNA(VLOOKUP($A92,chpt87,5,FALSE)),0,(VLOOKUP($A92,chpt87,5,FALSE)))</f>
        <v>0</v>
      </c>
      <c r="F92" s="37">
        <f>IF(ISNA(VLOOKUP($A92,Loups,5,FALSE)),0,(VLOOKUP($A92,Loups,5,FALSE)))</f>
        <v>16</v>
      </c>
      <c r="G92" s="37">
        <f>IF(ISNA(VLOOKUP($A92,chpt19,5,FALSE)),0,(VLOOKUP($A92,chpt19,5,FALSE)))</f>
        <v>28</v>
      </c>
      <c r="H92" s="37">
        <f>IF(ISNA(VLOOKUP($A92,Poilus,5,FALSE)),0,(VLOOKUP($A92,Poilus,5,FALSE)))</f>
        <v>18</v>
      </c>
      <c r="I92" s="37">
        <f>IF(ISNA(VLOOKUP($A92,phase1,5,FALSE)),0,(VLOOKUP($A92,phase1,5,FALSE)))</f>
        <v>134</v>
      </c>
      <c r="J92" s="37">
        <f>IF(ISNA(VLOOKUP($A92,smblitz,5,FALSE)),0,(VLOOKUP($A92,smblitz,5,FALSE)))</f>
        <v>0</v>
      </c>
      <c r="K92" s="27">
        <f>IF(ISNA(VLOOKUP($A92,smond,5,FALSE)),0,(VLOOKUP($A92,smond,5,FALSE)))</f>
        <v>0</v>
      </c>
      <c r="L92" s="37">
        <f>IF(ISNA(VLOOKUP($A92,chpt24,5,FALSE)),0,(VLOOKUP($A92,chpt24,5,FALSE)))</f>
        <v>0</v>
      </c>
      <c r="M92" s="37">
        <f>IF(ISNA(VLOOKUP($A92,phase2,5,FALSE)),0,(VLOOKUP($A92,phase2,5,FALSE)))</f>
        <v>0</v>
      </c>
      <c r="N92" s="37">
        <f>IF(ISNA(VLOOKUP($A92,phase3,5,FALSE)),0,(VLOOKUP($A92,phase3,5,FALSE)))</f>
        <v>0</v>
      </c>
      <c r="O92" s="37">
        <f>IF(ISNA(VLOOKUP($A92,chreg,5,FALSE)),0,(VLOOKUP($A92,chreg,5,FALSE)))</f>
        <v>0</v>
      </c>
      <c r="P92" s="37">
        <f>IF(ISNA(VLOOKUP($A92,eymoutiers,5,FALSE)),0,(VLOOKUP($A92,eymoutiers,5,FALSE)))</f>
        <v>0</v>
      </c>
      <c r="Q92" s="37">
        <f>IF(ISNA(VLOOKUP($A92,neuvic,5,FALSE)),0,(VLOOKUP($A92,neuvic,5,FALSE)))</f>
        <v>0</v>
      </c>
      <c r="R92" s="37">
        <f>IF(ISNA(VLOOKUP($A92,chalus,5,FALSE)),0,(VLOOKUP($A92,chalus,5,FALSE)))</f>
        <v>0</v>
      </c>
      <c r="S92" s="37">
        <f>IF(ISNA(VLOOKUP($A92,smrap,5,FALSE)),0,(VLOOKUP($A92,smrap,5,FALSE)))</f>
        <v>0</v>
      </c>
      <c r="T92" s="37">
        <f>IF(ISNA(VLOOKUP($A92,sorges,5,FALSE)),0,(VLOOKUP($A92,sorges,5,FALSE)))</f>
        <v>12</v>
      </c>
      <c r="U92" s="37">
        <f>IF(ISNA(VLOOKUP($A92,mussidan2,5,FALSE)),0,(VLOOKUP($A92,mussidan2,5,FALSE)))</f>
        <v>0</v>
      </c>
      <c r="V92" s="45">
        <f>IF(ISNA(VLOOKUP($A92,mussidan3,5,FALSE)),0,(VLOOKUP($A92,mussidan3,5,FALSE)))</f>
        <v>0</v>
      </c>
      <c r="W92" s="199">
        <f>SUM(E92:V92)</f>
        <v>208</v>
      </c>
    </row>
    <row r="93" spans="1:23" ht="11.25">
      <c r="A93" s="27">
        <v>1114963</v>
      </c>
      <c r="B93" s="28" t="s">
        <v>82</v>
      </c>
      <c r="C93" s="202">
        <v>6</v>
      </c>
      <c r="D93" s="27" t="s">
        <v>74</v>
      </c>
      <c r="E93" s="37">
        <f>IF(ISNA(VLOOKUP($A93,chpt87,5,FALSE)),0,(VLOOKUP($A93,chpt87,5,FALSE)))</f>
        <v>0</v>
      </c>
      <c r="F93" s="37">
        <f>IF(ISNA(VLOOKUP($A93,Loups,5,FALSE)),0,(VLOOKUP($A93,Loups,5,FALSE)))</f>
        <v>0</v>
      </c>
      <c r="G93" s="37">
        <f>IF(ISNA(VLOOKUP($A93,chpt19,5,FALSE)),0,(VLOOKUP($A93,chpt19,5,FALSE)))</f>
        <v>10</v>
      </c>
      <c r="H93" s="37">
        <f>IF(ISNA(VLOOKUP($A93,Poilus,5,FALSE)),0,(VLOOKUP($A93,Poilus,5,FALSE)))</f>
        <v>0</v>
      </c>
      <c r="I93" s="37">
        <f>IF(ISNA(VLOOKUP($A93,phase1,5,FALSE)),0,(VLOOKUP($A93,phase1,5,FALSE)))</f>
        <v>148</v>
      </c>
      <c r="J93" s="37">
        <f>IF(ISNA(VLOOKUP($A93,smblitz,5,FALSE)),0,(VLOOKUP($A93,smblitz,5,FALSE)))</f>
        <v>0</v>
      </c>
      <c r="K93" s="27">
        <f>IF(ISNA(VLOOKUP($A93,smond,5,FALSE)),0,(VLOOKUP($A93,smond,5,FALSE)))</f>
        <v>33</v>
      </c>
      <c r="L93" s="37">
        <f>IF(ISNA(VLOOKUP($A93,chpt24,5,FALSE)),0,(VLOOKUP($A93,chpt24,5,FALSE)))</f>
        <v>0</v>
      </c>
      <c r="M93" s="37">
        <f>IF(ISNA(VLOOKUP($A93,phase2,5,FALSE)),0,(VLOOKUP($A93,phase2,5,FALSE)))</f>
        <v>0</v>
      </c>
      <c r="N93" s="37">
        <f>IF(ISNA(VLOOKUP($A93,phase3,5,FALSE)),0,(VLOOKUP($A93,phase3,5,FALSE)))</f>
        <v>0</v>
      </c>
      <c r="O93" s="37">
        <f>IF(ISNA(VLOOKUP($A93,chreg,5,FALSE)),0,(VLOOKUP($A93,chreg,5,FALSE)))</f>
        <v>0</v>
      </c>
      <c r="P93" s="37">
        <f>IF(ISNA(VLOOKUP($A93,eymoutiers,5,FALSE)),0,(VLOOKUP($A93,eymoutiers,5,FALSE)))</f>
        <v>0</v>
      </c>
      <c r="Q93" s="37">
        <f>IF(ISNA(VLOOKUP($A93,neuvic,5,FALSE)),0,(VLOOKUP($A93,neuvic,5,FALSE)))</f>
        <v>0</v>
      </c>
      <c r="R93" s="37">
        <f>IF(ISNA(VLOOKUP($A93,chalus,5,FALSE)),0,(VLOOKUP($A93,chalus,5,FALSE)))</f>
        <v>0</v>
      </c>
      <c r="S93" s="37">
        <f>IF(ISNA(VLOOKUP($A93,smrap,5,FALSE)),0,(VLOOKUP($A93,smrap,5,FALSE)))</f>
        <v>0</v>
      </c>
      <c r="T93" s="37">
        <f>IF(ISNA(VLOOKUP($A93,sorges,5,FALSE)),0,(VLOOKUP($A93,sorges,5,FALSE)))</f>
        <v>0</v>
      </c>
      <c r="U93" s="37">
        <f>IF(ISNA(VLOOKUP($A93,mussidan2,5,FALSE)),0,(VLOOKUP($A93,mussidan2,5,FALSE)))</f>
        <v>0</v>
      </c>
      <c r="V93" s="45">
        <f>IF(ISNA(VLOOKUP($A93,mussidan3,5,FALSE)),0,(VLOOKUP($A93,mussidan3,5,FALSE)))</f>
        <v>0</v>
      </c>
      <c r="W93" s="199">
        <f>SUM(E93:V93)</f>
        <v>191</v>
      </c>
    </row>
    <row r="94" spans="1:23" ht="11.25">
      <c r="A94" s="27">
        <v>2504025</v>
      </c>
      <c r="B94" s="28" t="s">
        <v>187</v>
      </c>
      <c r="C94" s="202">
        <v>6</v>
      </c>
      <c r="D94" s="27" t="s">
        <v>181</v>
      </c>
      <c r="E94" s="37">
        <f>IF(ISNA(VLOOKUP($A94,chpt87,5,FALSE)),0,(VLOOKUP($A94,chpt87,5,FALSE)))</f>
        <v>0</v>
      </c>
      <c r="F94" s="37">
        <f>IF(ISNA(VLOOKUP($A94,Loups,5,FALSE)),0,(VLOOKUP($A94,Loups,5,FALSE)))</f>
        <v>0</v>
      </c>
      <c r="G94" s="37">
        <f>IF(ISNA(VLOOKUP($A94,chpt19,5,FALSE)),0,(VLOOKUP($A94,chpt19,5,FALSE)))</f>
        <v>0</v>
      </c>
      <c r="H94" s="37">
        <f>IF(ISNA(VLOOKUP($A94,Poilus,5,FALSE)),0,(VLOOKUP($A94,Poilus,5,FALSE)))</f>
        <v>0</v>
      </c>
      <c r="I94" s="37">
        <f>IF(ISNA(VLOOKUP($A94,phase1,5,FALSE)),0,(VLOOKUP($A94,phase1,5,FALSE)))</f>
        <v>0</v>
      </c>
      <c r="J94" s="37">
        <f>IF(ISNA(VLOOKUP($A94,smblitz,5,FALSE)),0,(VLOOKUP($A94,smblitz,5,FALSE)))</f>
        <v>0</v>
      </c>
      <c r="K94" s="27">
        <f>IF(ISNA(VLOOKUP($A94,smond,5,FALSE)),0,(VLOOKUP($A94,smond,5,FALSE)))</f>
        <v>189</v>
      </c>
      <c r="L94" s="37">
        <f>IF(ISNA(VLOOKUP($A94,chpt24,5,FALSE)),0,(VLOOKUP($A94,chpt24,5,FALSE)))</f>
        <v>0</v>
      </c>
      <c r="M94" s="37">
        <f>IF(ISNA(VLOOKUP($A94,phase2,5,FALSE)),0,(VLOOKUP($A94,phase2,5,FALSE)))</f>
        <v>0</v>
      </c>
      <c r="N94" s="37">
        <f>IF(ISNA(VLOOKUP($A94,phase3,5,FALSE)),0,(VLOOKUP($A94,phase3,5,FALSE)))</f>
        <v>0</v>
      </c>
      <c r="O94" s="37">
        <f>IF(ISNA(VLOOKUP($A94,chreg,5,FALSE)),0,(VLOOKUP($A94,chreg,5,FALSE)))</f>
        <v>0</v>
      </c>
      <c r="P94" s="37">
        <f>IF(ISNA(VLOOKUP($A94,eymoutiers,5,FALSE)),0,(VLOOKUP($A94,eymoutiers,5,FALSE)))</f>
        <v>0</v>
      </c>
      <c r="Q94" s="37">
        <f>IF(ISNA(VLOOKUP($A94,neuvic,5,FALSE)),0,(VLOOKUP($A94,neuvic,5,FALSE)))</f>
        <v>0</v>
      </c>
      <c r="R94" s="37">
        <f>IF(ISNA(VLOOKUP($A94,chalus,5,FALSE)),0,(VLOOKUP($A94,chalus,5,FALSE)))</f>
        <v>0</v>
      </c>
      <c r="S94" s="37">
        <f>IF(ISNA(VLOOKUP($A94,smrap,5,FALSE)),0,(VLOOKUP($A94,smrap,5,FALSE)))</f>
        <v>0</v>
      </c>
      <c r="T94" s="37">
        <f>IF(ISNA(VLOOKUP($A94,sorges,5,FALSE)),0,(VLOOKUP($A94,sorges,5,FALSE)))</f>
        <v>0</v>
      </c>
      <c r="U94" s="37">
        <f>IF(ISNA(VLOOKUP($A94,mussidan2,5,FALSE)),0,(VLOOKUP($A94,mussidan2,5,FALSE)))</f>
        <v>0</v>
      </c>
      <c r="V94" s="45">
        <f>IF(ISNA(VLOOKUP($A94,mussidan3,5,FALSE)),0,(VLOOKUP($A94,mussidan3,5,FALSE)))</f>
        <v>0</v>
      </c>
      <c r="W94" s="199">
        <f>SUM(E94:V94)</f>
        <v>189</v>
      </c>
    </row>
    <row r="95" spans="1:23" ht="11.25">
      <c r="A95" s="27">
        <v>1123298</v>
      </c>
      <c r="B95" s="28" t="s">
        <v>166</v>
      </c>
      <c r="C95" s="202">
        <v>6</v>
      </c>
      <c r="D95" s="27" t="s">
        <v>144</v>
      </c>
      <c r="E95" s="37">
        <f>IF(ISNA(VLOOKUP($A95,chpt87,5,FALSE)),0,(VLOOKUP($A95,chpt87,5,FALSE)))</f>
        <v>0</v>
      </c>
      <c r="F95" s="37">
        <f>IF(ISNA(VLOOKUP($A95,Loups,5,FALSE)),0,(VLOOKUP($A95,Loups,5,FALSE)))</f>
        <v>0</v>
      </c>
      <c r="G95" s="37">
        <f>IF(ISNA(VLOOKUP($A95,chpt19,5,FALSE)),0,(VLOOKUP($A95,chpt19,5,FALSE)))</f>
        <v>0</v>
      </c>
      <c r="H95" s="37">
        <f>IF(ISNA(VLOOKUP($A95,Poilus,5,FALSE)),0,(VLOOKUP($A95,Poilus,5,FALSE)))</f>
        <v>0</v>
      </c>
      <c r="I95" s="37">
        <f>IF(ISNA(VLOOKUP($A95,phase1,5,FALSE)),0,(VLOOKUP($A95,phase1,5,FALSE)))</f>
        <v>186</v>
      </c>
      <c r="J95" s="37">
        <f>IF(ISNA(VLOOKUP($A95,smblitz,5,FALSE)),0,(VLOOKUP($A95,smblitz,5,FALSE)))</f>
        <v>0</v>
      </c>
      <c r="K95" s="27">
        <f>IF(ISNA(VLOOKUP($A95,smond,5,FALSE)),0,(VLOOKUP($A95,smond,5,FALSE)))</f>
        <v>0</v>
      </c>
      <c r="L95" s="37">
        <f>IF(ISNA(VLOOKUP($A95,chpt24,5,FALSE)),0,(VLOOKUP($A95,chpt24,5,FALSE)))</f>
        <v>0</v>
      </c>
      <c r="M95" s="37">
        <f>IF(ISNA(VLOOKUP($A95,phase2,5,FALSE)),0,(VLOOKUP($A95,phase2,5,FALSE)))</f>
        <v>0</v>
      </c>
      <c r="N95" s="37">
        <f>IF(ISNA(VLOOKUP($A95,phase3,5,FALSE)),0,(VLOOKUP($A95,phase3,5,FALSE)))</f>
        <v>0</v>
      </c>
      <c r="O95" s="37">
        <f>IF(ISNA(VLOOKUP($A95,chreg,5,FALSE)),0,(VLOOKUP($A95,chreg,5,FALSE)))</f>
        <v>0</v>
      </c>
      <c r="P95" s="37">
        <f>IF(ISNA(VLOOKUP($A95,eymoutiers,5,FALSE)),0,(VLOOKUP($A95,eymoutiers,5,FALSE)))</f>
        <v>0</v>
      </c>
      <c r="Q95" s="37">
        <f>IF(ISNA(VLOOKUP($A95,neuvic,5,FALSE)),0,(VLOOKUP($A95,neuvic,5,FALSE)))</f>
        <v>0</v>
      </c>
      <c r="R95" s="37">
        <f>IF(ISNA(VLOOKUP($A95,chalus,5,FALSE)),0,(VLOOKUP($A95,chalus,5,FALSE)))</f>
        <v>0</v>
      </c>
      <c r="S95" s="37">
        <f>IF(ISNA(VLOOKUP($A95,smrap,5,FALSE)),0,(VLOOKUP($A95,smrap,5,FALSE)))</f>
        <v>0</v>
      </c>
      <c r="T95" s="37">
        <f>IF(ISNA(VLOOKUP($A95,sorges,5,FALSE)),0,(VLOOKUP($A95,sorges,5,FALSE)))</f>
        <v>0</v>
      </c>
      <c r="U95" s="37">
        <f>IF(ISNA(VLOOKUP($A95,mussidan2,5,FALSE)),0,(VLOOKUP($A95,mussidan2,5,FALSE)))</f>
        <v>0</v>
      </c>
      <c r="V95" s="45">
        <f>IF(ISNA(VLOOKUP($A95,mussidan3,5,FALSE)),0,(VLOOKUP($A95,mussidan3,5,FALSE)))</f>
        <v>0</v>
      </c>
      <c r="W95" s="199">
        <f>SUM(E95:V95)</f>
        <v>186</v>
      </c>
    </row>
    <row r="96" spans="1:23" ht="11.25">
      <c r="A96" s="27">
        <v>1058581</v>
      </c>
      <c r="B96" s="28" t="s">
        <v>262</v>
      </c>
      <c r="C96" s="202">
        <v>6</v>
      </c>
      <c r="D96" s="27" t="s">
        <v>44</v>
      </c>
      <c r="E96" s="37">
        <f>IF(ISNA(VLOOKUP($A96,chpt87,5,FALSE)),0,(VLOOKUP($A96,chpt87,5,FALSE)))</f>
        <v>0</v>
      </c>
      <c r="F96" s="37">
        <f>IF(ISNA(VLOOKUP($A96,Loups,5,FALSE)),0,(VLOOKUP($A96,Loups,5,FALSE)))</f>
        <v>0</v>
      </c>
      <c r="G96" s="37">
        <f>IF(ISNA(VLOOKUP($A96,chpt19,5,FALSE)),0,(VLOOKUP($A96,chpt19,5,FALSE)))</f>
        <v>0</v>
      </c>
      <c r="H96" s="37">
        <f>IF(ISNA(VLOOKUP($A96,Poilus,5,FALSE)),0,(VLOOKUP($A96,Poilus,5,FALSE)))</f>
        <v>8</v>
      </c>
      <c r="I96" s="37">
        <f>IF(ISNA(VLOOKUP($A96,phase1,5,FALSE)),0,(VLOOKUP($A96,phase1,5,FALSE)))</f>
        <v>0</v>
      </c>
      <c r="J96" s="37">
        <f>IF(ISNA(VLOOKUP($A96,smblitz,5,FALSE)),0,(VLOOKUP($A96,smblitz,5,FALSE)))</f>
        <v>26</v>
      </c>
      <c r="K96" s="27">
        <f>IF(ISNA(VLOOKUP($A96,smond,5,FALSE)),0,(VLOOKUP($A96,smond,5,FALSE)))</f>
        <v>0</v>
      </c>
      <c r="L96" s="37">
        <f>IF(ISNA(VLOOKUP($A96,chpt24,5,FALSE)),0,(VLOOKUP($A96,chpt24,5,FALSE)))</f>
        <v>0</v>
      </c>
      <c r="M96" s="37">
        <f>IF(ISNA(VLOOKUP($A96,phase2,5,FALSE)),0,(VLOOKUP($A96,phase2,5,FALSE)))</f>
        <v>0</v>
      </c>
      <c r="N96" s="37">
        <f>IF(ISNA(VLOOKUP($A96,phase3,5,FALSE)),0,(VLOOKUP($A96,phase3,5,FALSE)))</f>
        <v>0</v>
      </c>
      <c r="O96" s="37">
        <f>IF(ISNA(VLOOKUP($A96,chreg,5,FALSE)),0,(VLOOKUP($A96,chreg,5,FALSE)))</f>
        <v>8</v>
      </c>
      <c r="P96" s="37">
        <f>IF(ISNA(VLOOKUP($A96,eymoutiers,5,FALSE)),0,(VLOOKUP($A96,eymoutiers,5,FALSE)))</f>
        <v>0</v>
      </c>
      <c r="Q96" s="37">
        <f>IF(ISNA(VLOOKUP($A96,neuvic,5,FALSE)),0,(VLOOKUP($A96,neuvic,5,FALSE)))</f>
        <v>0</v>
      </c>
      <c r="R96" s="37">
        <f>IF(ISNA(VLOOKUP($A96,chalus,5,FALSE)),0,(VLOOKUP($A96,chalus,5,FALSE)))</f>
        <v>26</v>
      </c>
      <c r="S96" s="37">
        <f>IF(ISNA(VLOOKUP($A96,smrap,5,FALSE)),0,(VLOOKUP($A96,smrap,5,FALSE)))</f>
        <v>116</v>
      </c>
      <c r="T96" s="37">
        <f>IF(ISNA(VLOOKUP($A96,sorges,5,FALSE)),0,(VLOOKUP($A96,sorges,5,FALSE)))</f>
        <v>0</v>
      </c>
      <c r="U96" s="37">
        <f>IF(ISNA(VLOOKUP($A96,mussidan2,5,FALSE)),0,(VLOOKUP($A96,mussidan2,5,FALSE)))</f>
        <v>0</v>
      </c>
      <c r="V96" s="45">
        <f>IF(ISNA(VLOOKUP($A96,mussidan3,5,FALSE)),0,(VLOOKUP($A96,mussidan3,5,FALSE)))</f>
        <v>0</v>
      </c>
      <c r="W96" s="199">
        <f>SUM(E96:V96)</f>
        <v>184</v>
      </c>
    </row>
    <row r="97" spans="1:23" ht="11.25">
      <c r="A97" s="27">
        <v>2692633</v>
      </c>
      <c r="B97" s="28" t="s">
        <v>34</v>
      </c>
      <c r="C97" s="202">
        <v>6</v>
      </c>
      <c r="D97" s="27" t="s">
        <v>44</v>
      </c>
      <c r="E97" s="37">
        <f>IF(ISNA(VLOOKUP($A97,chpt87,5,FALSE)),0,(VLOOKUP($A97,chpt87,5,FALSE)))</f>
        <v>0</v>
      </c>
      <c r="F97" s="37">
        <f>IF(ISNA(VLOOKUP($A97,Loups,5,FALSE)),0,(VLOOKUP($A97,Loups,5,FALSE)))</f>
        <v>0</v>
      </c>
      <c r="G97" s="37">
        <f>IF(ISNA(VLOOKUP($A97,chpt19,5,FALSE)),0,(VLOOKUP($A97,chpt19,5,FALSE)))</f>
        <v>0</v>
      </c>
      <c r="H97" s="37">
        <f>IF(ISNA(VLOOKUP($A97,Poilus,5,FALSE)),0,(VLOOKUP($A97,Poilus,5,FALSE)))</f>
        <v>42</v>
      </c>
      <c r="I97" s="37">
        <f>IF(ISNA(VLOOKUP($A97,phase1,5,FALSE)),0,(VLOOKUP($A97,phase1,5,FALSE)))</f>
        <v>0</v>
      </c>
      <c r="J97" s="37">
        <f>IF(ISNA(VLOOKUP($A97,smblitz,5,FALSE)),0,(VLOOKUP($A97,smblitz,5,FALSE)))</f>
        <v>0</v>
      </c>
      <c r="K97" s="27">
        <f>IF(ISNA(VLOOKUP($A97,smond,5,FALSE)),0,(VLOOKUP($A97,smond,5,FALSE)))</f>
        <v>0</v>
      </c>
      <c r="L97" s="37">
        <f>IF(ISNA(VLOOKUP($A97,chpt24,5,FALSE)),0,(VLOOKUP($A97,chpt24,5,FALSE)))</f>
        <v>0</v>
      </c>
      <c r="M97" s="37">
        <f>IF(ISNA(VLOOKUP($A97,phase2,5,FALSE)),0,(VLOOKUP($A97,phase2,5,FALSE)))</f>
        <v>0</v>
      </c>
      <c r="N97" s="37">
        <f>IF(ISNA(VLOOKUP($A97,phase3,5,FALSE)),0,(VLOOKUP($A97,phase3,5,FALSE)))</f>
        <v>0</v>
      </c>
      <c r="O97" s="37">
        <f>IF(ISNA(VLOOKUP($A97,chreg,5,FALSE)),0,(VLOOKUP($A97,chreg,5,FALSE)))</f>
        <v>26</v>
      </c>
      <c r="P97" s="37">
        <f>IF(ISNA(VLOOKUP($A97,eymoutiers,5,FALSE)),0,(VLOOKUP($A97,eymoutiers,5,FALSE)))</f>
        <v>0</v>
      </c>
      <c r="Q97" s="37">
        <f>IF(ISNA(VLOOKUP($A97,neuvic,5,FALSE)),0,(VLOOKUP($A97,neuvic,5,FALSE)))</f>
        <v>0</v>
      </c>
      <c r="R97" s="37">
        <f>IF(ISNA(VLOOKUP($A97,chalus,5,FALSE)),0,(VLOOKUP($A97,chalus,5,FALSE)))</f>
        <v>0</v>
      </c>
      <c r="S97" s="37">
        <f>IF(ISNA(VLOOKUP($A97,smrap,5,FALSE)),0,(VLOOKUP($A97,smrap,5,FALSE)))</f>
        <v>104</v>
      </c>
      <c r="T97" s="37">
        <f>IF(ISNA(VLOOKUP($A97,sorges,5,FALSE)),0,(VLOOKUP($A97,sorges,5,FALSE)))</f>
        <v>0</v>
      </c>
      <c r="U97" s="37">
        <f>IF(ISNA(VLOOKUP($A97,mussidan2,5,FALSE)),0,(VLOOKUP($A97,mussidan2,5,FALSE)))</f>
        <v>0</v>
      </c>
      <c r="V97" s="45">
        <f>IF(ISNA(VLOOKUP($A97,mussidan3,5,FALSE)),0,(VLOOKUP($A97,mussidan3,5,FALSE)))</f>
        <v>0</v>
      </c>
      <c r="W97" s="199">
        <f>SUM(E97:V97)</f>
        <v>172</v>
      </c>
    </row>
    <row r="98" spans="1:23" ht="11.25">
      <c r="A98" s="27">
        <v>1147516</v>
      </c>
      <c r="B98" s="28" t="s">
        <v>232</v>
      </c>
      <c r="C98" s="202">
        <v>6</v>
      </c>
      <c r="D98" s="27" t="s">
        <v>211</v>
      </c>
      <c r="E98" s="37">
        <f>IF(ISNA(VLOOKUP($A98,chpt87,5,FALSE)),0,(VLOOKUP($A98,chpt87,5,FALSE)))</f>
        <v>0</v>
      </c>
      <c r="F98" s="37">
        <f>IF(ISNA(VLOOKUP($A98,Loups,5,FALSE)),0,(VLOOKUP($A98,Loups,5,FALSE)))</f>
        <v>0</v>
      </c>
      <c r="G98" s="37">
        <f>IF(ISNA(VLOOKUP($A98,chpt19,5,FALSE)),0,(VLOOKUP($A98,chpt19,5,FALSE)))</f>
        <v>0</v>
      </c>
      <c r="H98" s="37">
        <f>IF(ISNA(VLOOKUP($A98,Poilus,5,FALSE)),0,(VLOOKUP($A98,Poilus,5,FALSE)))</f>
        <v>2</v>
      </c>
      <c r="I98" s="37">
        <f>IF(ISNA(VLOOKUP($A98,phase1,5,FALSE)),0,(VLOOKUP($A98,phase1,5,FALSE)))</f>
        <v>105</v>
      </c>
      <c r="J98" s="37">
        <f>IF(ISNA(VLOOKUP($A98,smblitz,5,FALSE)),0,(VLOOKUP($A98,smblitz,5,FALSE)))</f>
        <v>0</v>
      </c>
      <c r="K98" s="27">
        <f>IF(ISNA(VLOOKUP($A98,smond,5,FALSE)),0,(VLOOKUP($A98,smond,5,FALSE)))</f>
        <v>39</v>
      </c>
      <c r="L98" s="37">
        <f>IF(ISNA(VLOOKUP($A98,chpt24,5,FALSE)),0,(VLOOKUP($A98,chpt24,5,FALSE)))</f>
        <v>0</v>
      </c>
      <c r="M98" s="37">
        <f>IF(ISNA(VLOOKUP($A98,phase2,5,FALSE)),0,(VLOOKUP($A98,phase2,5,FALSE)))</f>
        <v>0</v>
      </c>
      <c r="N98" s="37">
        <f>IF(ISNA(VLOOKUP($A98,phase3,5,FALSE)),0,(VLOOKUP($A98,phase3,5,FALSE)))</f>
        <v>0</v>
      </c>
      <c r="O98" s="37">
        <f>IF(ISNA(VLOOKUP($A98,chreg,5,FALSE)),0,(VLOOKUP($A98,chreg,5,FALSE)))</f>
        <v>4</v>
      </c>
      <c r="P98" s="37">
        <f>IF(ISNA(VLOOKUP($A98,eymoutiers,5,FALSE)),0,(VLOOKUP($A98,eymoutiers,5,FALSE)))</f>
        <v>2</v>
      </c>
      <c r="Q98" s="37">
        <f>IF(ISNA(VLOOKUP($A98,neuvic,5,FALSE)),0,(VLOOKUP($A98,neuvic,5,FALSE)))</f>
        <v>0</v>
      </c>
      <c r="R98" s="37">
        <f>IF(ISNA(VLOOKUP($A98,chalus,5,FALSE)),0,(VLOOKUP($A98,chalus,5,FALSE)))</f>
        <v>14</v>
      </c>
      <c r="S98" s="37">
        <f>IF(ISNA(VLOOKUP($A98,smrap,5,FALSE)),0,(VLOOKUP($A98,smrap,5,FALSE)))</f>
        <v>0</v>
      </c>
      <c r="T98" s="37">
        <f>IF(ISNA(VLOOKUP($A98,sorges,5,FALSE)),0,(VLOOKUP($A98,sorges,5,FALSE)))</f>
        <v>0</v>
      </c>
      <c r="U98" s="37">
        <f>IF(ISNA(VLOOKUP($A98,mussidan2,5,FALSE)),0,(VLOOKUP($A98,mussidan2,5,FALSE)))</f>
        <v>0</v>
      </c>
      <c r="V98" s="45">
        <f>IF(ISNA(VLOOKUP($A98,mussidan3,5,FALSE)),0,(VLOOKUP($A98,mussidan3,5,FALSE)))</f>
        <v>0</v>
      </c>
      <c r="W98" s="199">
        <f>SUM(E98:V98)</f>
        <v>166</v>
      </c>
    </row>
    <row r="99" spans="1:23" ht="11.25">
      <c r="A99" s="27">
        <v>1132075</v>
      </c>
      <c r="B99" s="36" t="s">
        <v>42</v>
      </c>
      <c r="C99" s="202">
        <v>6</v>
      </c>
      <c r="D99" s="27" t="s">
        <v>44</v>
      </c>
      <c r="E99" s="37">
        <f>IF(ISNA(VLOOKUP($A99,chpt87,5,FALSE)),0,(VLOOKUP($A99,chpt87,5,FALSE)))</f>
        <v>0</v>
      </c>
      <c r="F99" s="37">
        <f>IF(ISNA(VLOOKUP($A99,Loups,5,FALSE)),0,(VLOOKUP($A99,Loups,5,FALSE)))</f>
        <v>8</v>
      </c>
      <c r="G99" s="37">
        <f>IF(ISNA(VLOOKUP($A99,chpt19,5,FALSE)),0,(VLOOKUP($A99,chpt19,5,FALSE)))</f>
        <v>0</v>
      </c>
      <c r="H99" s="37">
        <f>IF(ISNA(VLOOKUP($A99,Poilus,5,FALSE)),0,(VLOOKUP($A99,Poilus,5,FALSE)))</f>
        <v>10</v>
      </c>
      <c r="I99" s="37">
        <f>IF(ISNA(VLOOKUP($A99,phase1,5,FALSE)),0,(VLOOKUP($A99,phase1,5,FALSE)))</f>
        <v>143</v>
      </c>
      <c r="J99" s="37">
        <f>IF(ISNA(VLOOKUP($A99,smblitz,5,FALSE)),0,(VLOOKUP($A99,smblitz,5,FALSE)))</f>
        <v>0</v>
      </c>
      <c r="K99" s="27">
        <f>IF(ISNA(VLOOKUP($A99,smond,5,FALSE)),0,(VLOOKUP($A99,smond,5,FALSE)))</f>
        <v>0</v>
      </c>
      <c r="L99" s="37">
        <f>IF(ISNA(VLOOKUP($A99,chpt24,5,FALSE)),0,(VLOOKUP($A99,chpt24,5,FALSE)))</f>
        <v>0</v>
      </c>
      <c r="M99" s="37">
        <f>IF(ISNA(VLOOKUP($A99,phase2,5,FALSE)),0,(VLOOKUP($A99,phase2,5,FALSE)))</f>
        <v>0</v>
      </c>
      <c r="N99" s="37">
        <f>IF(ISNA(VLOOKUP($A99,phase3,5,FALSE)),0,(VLOOKUP($A99,phase3,5,FALSE)))</f>
        <v>0</v>
      </c>
      <c r="O99" s="37">
        <f>IF(ISNA(VLOOKUP($A99,chreg,5,FALSE)),0,(VLOOKUP($A99,chreg,5,FALSE)))</f>
        <v>0</v>
      </c>
      <c r="P99" s="37">
        <f>IF(ISNA(VLOOKUP($A99,eymoutiers,5,FALSE)),0,(VLOOKUP($A99,eymoutiers,5,FALSE)))</f>
        <v>0</v>
      </c>
      <c r="Q99" s="37">
        <f>IF(ISNA(VLOOKUP($A99,neuvic,5,FALSE)),0,(VLOOKUP($A99,neuvic,5,FALSE)))</f>
        <v>0</v>
      </c>
      <c r="R99" s="37">
        <f>IF(ISNA(VLOOKUP($A99,chalus,5,FALSE)),0,(VLOOKUP($A99,chalus,5,FALSE)))</f>
        <v>0</v>
      </c>
      <c r="S99" s="37">
        <f>IF(ISNA(VLOOKUP($A99,smrap,5,FALSE)),0,(VLOOKUP($A99,smrap,5,FALSE)))</f>
        <v>0</v>
      </c>
      <c r="T99" s="37">
        <f>IF(ISNA(VLOOKUP($A99,sorges,5,FALSE)),0,(VLOOKUP($A99,sorges,5,FALSE)))</f>
        <v>0</v>
      </c>
      <c r="U99" s="37">
        <f>IF(ISNA(VLOOKUP($A99,mussidan2,5,FALSE)),0,(VLOOKUP($A99,mussidan2,5,FALSE)))</f>
        <v>0</v>
      </c>
      <c r="V99" s="45">
        <f>IF(ISNA(VLOOKUP($A99,mussidan3,5,FALSE)),0,(VLOOKUP($A99,mussidan3,5,FALSE)))</f>
        <v>0</v>
      </c>
      <c r="W99" s="199">
        <f>SUM(E99:V99)</f>
        <v>161</v>
      </c>
    </row>
    <row r="100" spans="1:23" ht="11.25">
      <c r="A100" s="27">
        <v>1002319</v>
      </c>
      <c r="B100" s="28" t="s">
        <v>412</v>
      </c>
      <c r="C100" s="202">
        <v>7</v>
      </c>
      <c r="D100" s="27" t="s">
        <v>99</v>
      </c>
      <c r="E100" s="37">
        <f>IF(ISNA(VLOOKUP($A100,chpt87,5,FALSE)),0,(VLOOKUP($A100,chpt87,5,FALSE)))</f>
        <v>0</v>
      </c>
      <c r="F100" s="37">
        <f>IF(ISNA(VLOOKUP($A100,Loups,5,FALSE)),0,(VLOOKUP($A100,Loups,5,FALSE)))</f>
        <v>0</v>
      </c>
      <c r="G100" s="37">
        <f>IF(ISNA(VLOOKUP($A100,chpt19,5,FALSE)),0,(VLOOKUP($A100,chpt19,5,FALSE)))</f>
        <v>0</v>
      </c>
      <c r="H100" s="37">
        <f>IF(ISNA(VLOOKUP($A100,Poilus,5,FALSE)),0,(VLOOKUP($A100,Poilus,5,FALSE)))</f>
        <v>0</v>
      </c>
      <c r="I100" s="37">
        <f>IF(ISNA(VLOOKUP($A100,phase1,5,FALSE)),0,(VLOOKUP($A100,phase1,5,FALSE)))</f>
        <v>57</v>
      </c>
      <c r="J100" s="37">
        <f>IF(ISNA(VLOOKUP($A100,smblitz,5,FALSE)),0,(VLOOKUP($A100,smblitz,5,FALSE)))</f>
        <v>0</v>
      </c>
      <c r="K100" s="27">
        <f>IF(ISNA(VLOOKUP($A100,smond,5,FALSE)),0,(VLOOKUP($A100,smond,5,FALSE)))</f>
        <v>0</v>
      </c>
      <c r="L100" s="37">
        <f>IF(ISNA(VLOOKUP($A100,chpt24,5,FALSE)),0,(VLOOKUP($A100,chpt24,5,FALSE)))</f>
        <v>26</v>
      </c>
      <c r="M100" s="37">
        <f>IF(ISNA(VLOOKUP($A100,phase2,5,FALSE)),0,(VLOOKUP($A100,phase2,5,FALSE)))</f>
        <v>0</v>
      </c>
      <c r="N100" s="37">
        <f>IF(ISNA(VLOOKUP($A100,phase3,5,FALSE)),0,(VLOOKUP($A100,phase3,5,FALSE)))</f>
        <v>0</v>
      </c>
      <c r="O100" s="37">
        <f>IF(ISNA(VLOOKUP($A100,chreg,5,FALSE)),0,(VLOOKUP($A100,chreg,5,FALSE)))</f>
        <v>14</v>
      </c>
      <c r="P100" s="37">
        <f>IF(ISNA(VLOOKUP($A100,eymoutiers,5,FALSE)),0,(VLOOKUP($A100,eymoutiers,5,FALSE)))</f>
        <v>0</v>
      </c>
      <c r="Q100" s="37">
        <f>IF(ISNA(VLOOKUP($A100,neuvic,5,FALSE)),0,(VLOOKUP($A100,neuvic,5,FALSE)))</f>
        <v>0</v>
      </c>
      <c r="R100" s="37">
        <f>IF(ISNA(VLOOKUP($A100,chalus,5,FALSE)),0,(VLOOKUP($A100,chalus,5,FALSE)))</f>
        <v>36</v>
      </c>
      <c r="S100" s="37">
        <f>IF(ISNA(VLOOKUP($A100,smrap,5,FALSE)),0,(VLOOKUP($A100,smrap,5,FALSE)))</f>
        <v>0</v>
      </c>
      <c r="T100" s="37">
        <f>IF(ISNA(VLOOKUP($A100,sorges,5,FALSE)),0,(VLOOKUP($A100,sorges,5,FALSE)))</f>
        <v>24</v>
      </c>
      <c r="U100" s="37">
        <f>IF(ISNA(VLOOKUP($A100,mussidan2,5,FALSE)),0,(VLOOKUP($A100,mussidan2,5,FALSE)))</f>
        <v>0</v>
      </c>
      <c r="V100" s="45">
        <f>IF(ISNA(VLOOKUP($A100,mussidan3,5,FALSE)),0,(VLOOKUP($A100,mussidan3,5,FALSE)))</f>
        <v>0</v>
      </c>
      <c r="W100" s="199">
        <f>SUM(E100:V100)</f>
        <v>157</v>
      </c>
    </row>
    <row r="101" spans="1:23" ht="11.25">
      <c r="A101" s="27">
        <v>1001590</v>
      </c>
      <c r="B101" s="28" t="s">
        <v>334</v>
      </c>
      <c r="C101" s="202">
        <v>7</v>
      </c>
      <c r="D101" s="27" t="s">
        <v>74</v>
      </c>
      <c r="E101" s="37">
        <f>IF(ISNA(VLOOKUP($A101,chpt87,5,FALSE)),0,(VLOOKUP($A101,chpt87,5,FALSE)))</f>
        <v>0</v>
      </c>
      <c r="F101" s="37">
        <f>IF(ISNA(VLOOKUP($A101,Loups,5,FALSE)),0,(VLOOKUP($A101,Loups,5,FALSE)))</f>
        <v>0</v>
      </c>
      <c r="G101" s="37">
        <f>IF(ISNA(VLOOKUP($A101,chpt19,5,FALSE)),0,(VLOOKUP($A101,chpt19,5,FALSE)))</f>
        <v>24</v>
      </c>
      <c r="H101" s="37">
        <f>IF(ISNA(VLOOKUP($A101,Poilus,5,FALSE)),0,(VLOOKUP($A101,Poilus,5,FALSE)))</f>
        <v>0</v>
      </c>
      <c r="I101" s="37">
        <f>IF(ISNA(VLOOKUP($A101,phase1,5,FALSE)),0,(VLOOKUP($A101,phase1,5,FALSE)))</f>
        <v>0</v>
      </c>
      <c r="J101" s="37">
        <f>IF(ISNA(VLOOKUP($A101,smblitz,5,FALSE)),0,(VLOOKUP($A101,smblitz,5,FALSE)))</f>
        <v>0</v>
      </c>
      <c r="K101" s="27">
        <f>IF(ISNA(VLOOKUP($A101,smond,5,FALSE)),0,(VLOOKUP($A101,smond,5,FALSE)))</f>
        <v>110</v>
      </c>
      <c r="L101" s="37">
        <f>IF(ISNA(VLOOKUP($A101,chpt24,5,FALSE)),0,(VLOOKUP($A101,chpt24,5,FALSE)))</f>
        <v>0</v>
      </c>
      <c r="M101" s="37">
        <f>IF(ISNA(VLOOKUP($A101,phase2,5,FALSE)),0,(VLOOKUP($A101,phase2,5,FALSE)))</f>
        <v>0</v>
      </c>
      <c r="N101" s="37">
        <f>IF(ISNA(VLOOKUP($A101,phase3,5,FALSE)),0,(VLOOKUP($A101,phase3,5,FALSE)))</f>
        <v>0</v>
      </c>
      <c r="O101" s="37">
        <f>IF(ISNA(VLOOKUP($A101,chreg,5,FALSE)),0,(VLOOKUP($A101,chreg,5,FALSE)))</f>
        <v>0</v>
      </c>
      <c r="P101" s="37">
        <f>IF(ISNA(VLOOKUP($A101,eymoutiers,5,FALSE)),0,(VLOOKUP($A101,eymoutiers,5,FALSE)))</f>
        <v>0</v>
      </c>
      <c r="Q101" s="37">
        <f>IF(ISNA(VLOOKUP($A101,neuvic,5,FALSE)),0,(VLOOKUP($A101,neuvic,5,FALSE)))</f>
        <v>0</v>
      </c>
      <c r="R101" s="37">
        <f>IF(ISNA(VLOOKUP($A101,chalus,5,FALSE)),0,(VLOOKUP($A101,chalus,5,FALSE)))</f>
        <v>0</v>
      </c>
      <c r="S101" s="37">
        <f>IF(ISNA(VLOOKUP($A101,smrap,5,FALSE)),0,(VLOOKUP($A101,smrap,5,FALSE)))</f>
        <v>0</v>
      </c>
      <c r="T101" s="37">
        <f>IF(ISNA(VLOOKUP($A101,sorges,5,FALSE)),0,(VLOOKUP($A101,sorges,5,FALSE)))</f>
        <v>0</v>
      </c>
      <c r="U101" s="37">
        <f>IF(ISNA(VLOOKUP($A101,mussidan2,5,FALSE)),0,(VLOOKUP($A101,mussidan2,5,FALSE)))</f>
        <v>0</v>
      </c>
      <c r="V101" s="45">
        <f>IF(ISNA(VLOOKUP($A101,mussidan3,5,FALSE)),0,(VLOOKUP($A101,mussidan3,5,FALSE)))</f>
        <v>0</v>
      </c>
      <c r="W101" s="199">
        <f>SUM(E101:V101)</f>
        <v>134</v>
      </c>
    </row>
    <row r="102" spans="1:23" ht="11.25">
      <c r="A102" s="27">
        <v>1371508</v>
      </c>
      <c r="B102" s="28" t="s">
        <v>277</v>
      </c>
      <c r="C102" s="202">
        <v>6</v>
      </c>
      <c r="D102" s="27" t="s">
        <v>99</v>
      </c>
      <c r="E102" s="37">
        <f>IF(ISNA(VLOOKUP($A102,chpt87,5,FALSE)),0,(VLOOKUP($A102,chpt87,5,FALSE)))</f>
        <v>0</v>
      </c>
      <c r="F102" s="37">
        <f>IF(ISNA(VLOOKUP($A102,Loups,5,FALSE)),0,(VLOOKUP($A102,Loups,5,FALSE)))</f>
        <v>0</v>
      </c>
      <c r="G102" s="37">
        <f>IF(ISNA(VLOOKUP($A102,chpt19,5,FALSE)),0,(VLOOKUP($A102,chpt19,5,FALSE)))</f>
        <v>0</v>
      </c>
      <c r="H102" s="37">
        <f>IF(ISNA(VLOOKUP($A102,Poilus,5,FALSE)),0,(VLOOKUP($A102,Poilus,5,FALSE)))</f>
        <v>0</v>
      </c>
      <c r="I102" s="37">
        <f>IF(ISNA(VLOOKUP($A102,phase1,5,FALSE)),0,(VLOOKUP($A102,phase1,5,FALSE)))</f>
        <v>90</v>
      </c>
      <c r="J102" s="37">
        <f>IF(ISNA(VLOOKUP($A102,smblitz,5,FALSE)),0,(VLOOKUP($A102,smblitz,5,FALSE)))</f>
        <v>0</v>
      </c>
      <c r="K102" s="27">
        <f>IF(ISNA(VLOOKUP($A102,smond,5,FALSE)),0,(VLOOKUP($A102,smond,5,FALSE)))</f>
        <v>21</v>
      </c>
      <c r="L102" s="37">
        <f>IF(ISNA(VLOOKUP($A102,chpt24,5,FALSE)),0,(VLOOKUP($A102,chpt24,5,FALSE)))</f>
        <v>6</v>
      </c>
      <c r="M102" s="37">
        <f>IF(ISNA(VLOOKUP($A102,phase2,5,FALSE)),0,(VLOOKUP($A102,phase2,5,FALSE)))</f>
        <v>0</v>
      </c>
      <c r="N102" s="37">
        <f>IF(ISNA(VLOOKUP($A102,phase3,5,FALSE)),0,(VLOOKUP($A102,phase3,5,FALSE)))</f>
        <v>0</v>
      </c>
      <c r="O102" s="37">
        <f>IF(ISNA(VLOOKUP($A102,chreg,5,FALSE)),0,(VLOOKUP($A102,chreg,5,FALSE)))</f>
        <v>0</v>
      </c>
      <c r="P102" s="37">
        <f>IF(ISNA(VLOOKUP($A102,eymoutiers,5,FALSE)),0,(VLOOKUP($A102,eymoutiers,5,FALSE)))</f>
        <v>0</v>
      </c>
      <c r="Q102" s="37">
        <f>IF(ISNA(VLOOKUP($A102,neuvic,5,FALSE)),0,(VLOOKUP($A102,neuvic,5,FALSE)))</f>
        <v>0</v>
      </c>
      <c r="R102" s="37">
        <f>IF(ISNA(VLOOKUP($A102,chalus,5,FALSE)),0,(VLOOKUP($A102,chalus,5,FALSE)))</f>
        <v>0</v>
      </c>
      <c r="S102" s="37">
        <f>IF(ISNA(VLOOKUP($A102,smrap,5,FALSE)),0,(VLOOKUP($A102,smrap,5,FALSE)))</f>
        <v>0</v>
      </c>
      <c r="T102" s="37">
        <f>IF(ISNA(VLOOKUP($A102,sorges,5,FALSE)),0,(VLOOKUP($A102,sorges,5,FALSE)))</f>
        <v>6</v>
      </c>
      <c r="U102" s="37">
        <f>IF(ISNA(VLOOKUP($A102,mussidan2,5,FALSE)),0,(VLOOKUP($A102,mussidan2,5,FALSE)))</f>
        <v>0</v>
      </c>
      <c r="V102" s="45">
        <f>IF(ISNA(VLOOKUP($A102,mussidan3,5,FALSE)),0,(VLOOKUP($A102,mussidan3,5,FALSE)))</f>
        <v>0</v>
      </c>
      <c r="W102" s="199">
        <f>SUM(E102:V102)</f>
        <v>123</v>
      </c>
    </row>
    <row r="103" spans="1:23" ht="11.25">
      <c r="A103" s="27">
        <v>2520005</v>
      </c>
      <c r="B103" s="28" t="s">
        <v>13</v>
      </c>
      <c r="C103" s="202">
        <v>6</v>
      </c>
      <c r="D103" s="27" t="s">
        <v>26</v>
      </c>
      <c r="E103" s="37">
        <f>IF(ISNA(VLOOKUP($A103,chpt87,5,FALSE)),0,(VLOOKUP($A103,chpt87,5,FALSE)))</f>
        <v>0</v>
      </c>
      <c r="F103" s="37">
        <f>IF(ISNA(VLOOKUP($A103,Loups,5,FALSE)),0,(VLOOKUP($A103,Loups,5,FALSE)))</f>
        <v>0</v>
      </c>
      <c r="G103" s="37">
        <f>IF(ISNA(VLOOKUP($A103,chpt19,5,FALSE)),0,(VLOOKUP($A103,chpt19,5,FALSE)))</f>
        <v>0</v>
      </c>
      <c r="H103" s="37">
        <f>IF(ISNA(VLOOKUP($A103,Poilus,5,FALSE)),0,(VLOOKUP($A103,Poilus,5,FALSE)))</f>
        <v>0</v>
      </c>
      <c r="I103" s="37">
        <f>IF(ISNA(VLOOKUP($A103,phase1,5,FALSE)),0,(VLOOKUP($A103,phase1,5,FALSE)))</f>
        <v>94</v>
      </c>
      <c r="J103" s="37">
        <f>IF(ISNA(VLOOKUP($A103,smblitz,5,FALSE)),0,(VLOOKUP($A103,smblitz,5,FALSE)))</f>
        <v>0</v>
      </c>
      <c r="K103" s="27">
        <f>IF(ISNA(VLOOKUP($A103,smond,5,FALSE)),0,(VLOOKUP($A103,smond,5,FALSE)))</f>
        <v>17</v>
      </c>
      <c r="L103" s="37">
        <f>IF(ISNA(VLOOKUP($A103,chpt24,5,FALSE)),0,(VLOOKUP($A103,chpt24,5,FALSE)))</f>
        <v>0</v>
      </c>
      <c r="M103" s="37">
        <f>IF(ISNA(VLOOKUP($A103,phase2,5,FALSE)),0,(VLOOKUP($A103,phase2,5,FALSE)))</f>
        <v>0</v>
      </c>
      <c r="N103" s="37">
        <f>IF(ISNA(VLOOKUP($A103,phase3,5,FALSE)),0,(VLOOKUP($A103,phase3,5,FALSE)))</f>
        <v>0</v>
      </c>
      <c r="O103" s="37">
        <f>IF(ISNA(VLOOKUP($A103,chreg,5,FALSE)),0,(VLOOKUP($A103,chreg,5,FALSE)))</f>
        <v>0</v>
      </c>
      <c r="P103" s="37">
        <f>IF(ISNA(VLOOKUP($A103,eymoutiers,5,FALSE)),0,(VLOOKUP($A103,eymoutiers,5,FALSE)))</f>
        <v>8</v>
      </c>
      <c r="Q103" s="37">
        <f>IF(ISNA(VLOOKUP($A103,neuvic,5,FALSE)),0,(VLOOKUP($A103,neuvic,5,FALSE)))</f>
        <v>0</v>
      </c>
      <c r="R103" s="37">
        <f>IF(ISNA(VLOOKUP($A103,chalus,5,FALSE)),0,(VLOOKUP($A103,chalus,5,FALSE)))</f>
        <v>0</v>
      </c>
      <c r="S103" s="37">
        <f>IF(ISNA(VLOOKUP($A103,smrap,5,FALSE)),0,(VLOOKUP($A103,smrap,5,FALSE)))</f>
        <v>0</v>
      </c>
      <c r="T103" s="37">
        <f>IF(ISNA(VLOOKUP($A103,sorges,5,FALSE)),0,(VLOOKUP($A103,sorges,5,FALSE)))</f>
        <v>0</v>
      </c>
      <c r="U103" s="37">
        <f>IF(ISNA(VLOOKUP($A103,mussidan2,5,FALSE)),0,(VLOOKUP($A103,mussidan2,5,FALSE)))</f>
        <v>0</v>
      </c>
      <c r="V103" s="45">
        <f>IF(ISNA(VLOOKUP($A103,mussidan3,5,FALSE)),0,(VLOOKUP($A103,mussidan3,5,FALSE)))</f>
        <v>0</v>
      </c>
      <c r="W103" s="199">
        <f>SUM(E103:V103)</f>
        <v>119</v>
      </c>
    </row>
    <row r="104" spans="1:23" ht="11.25">
      <c r="A104" s="27">
        <v>1002253</v>
      </c>
      <c r="B104" s="28" t="s">
        <v>453</v>
      </c>
      <c r="C104" s="202">
        <v>7</v>
      </c>
      <c r="D104" s="27" t="s">
        <v>144</v>
      </c>
      <c r="E104" s="37">
        <f>IF(ISNA(VLOOKUP($A104,chpt87,5,FALSE)),0,(VLOOKUP($A104,chpt87,5,FALSE)))</f>
        <v>0</v>
      </c>
      <c r="F104" s="37">
        <f>IF(ISNA(VLOOKUP($A104,Loups,5,FALSE)),0,(VLOOKUP($A104,Loups,5,FALSE)))</f>
        <v>0</v>
      </c>
      <c r="G104" s="37">
        <f>IF(ISNA(VLOOKUP($A104,chpt19,5,FALSE)),0,(VLOOKUP($A104,chpt19,5,FALSE)))</f>
        <v>0</v>
      </c>
      <c r="H104" s="37">
        <f>IF(ISNA(VLOOKUP($A104,Poilus,5,FALSE)),0,(VLOOKUP($A104,Poilus,5,FALSE)))</f>
        <v>0</v>
      </c>
      <c r="I104" s="37">
        <f>IF(ISNA(VLOOKUP($A104,phase1,5,FALSE)),0,(VLOOKUP($A104,phase1,5,FALSE)))</f>
        <v>0</v>
      </c>
      <c r="J104" s="37">
        <f>IF(ISNA(VLOOKUP($A104,smblitz,5,FALSE)),0,(VLOOKUP($A104,smblitz,5,FALSE)))</f>
        <v>0</v>
      </c>
      <c r="K104" s="27">
        <f>IF(ISNA(VLOOKUP($A104,smond,5,FALSE)),0,(VLOOKUP($A104,smond,5,FALSE)))</f>
        <v>0</v>
      </c>
      <c r="L104" s="37">
        <f>IF(ISNA(VLOOKUP($A104,chpt24,5,FALSE)),0,(VLOOKUP($A104,chpt24,5,FALSE)))</f>
        <v>0</v>
      </c>
      <c r="M104" s="37">
        <f>IF(ISNA(VLOOKUP($A104,phase2,5,FALSE)),0,(VLOOKUP($A104,phase2,5,FALSE)))</f>
        <v>0</v>
      </c>
      <c r="N104" s="37">
        <f>IF(ISNA(VLOOKUP($A104,phase3,5,FALSE)),0,(VLOOKUP($A104,phase3,5,FALSE)))</f>
        <v>0</v>
      </c>
      <c r="O104" s="37">
        <f>IF(ISNA(VLOOKUP($A104,chreg,5,FALSE)),0,(VLOOKUP($A104,chreg,5,FALSE)))</f>
        <v>0</v>
      </c>
      <c r="P104" s="37">
        <f>IF(ISNA(VLOOKUP($A104,eymoutiers,5,FALSE)),0,(VLOOKUP($A104,eymoutiers,5,FALSE)))</f>
        <v>0</v>
      </c>
      <c r="Q104" s="37">
        <f>IF(ISNA(VLOOKUP($A104,neuvic,5,FALSE)),0,(VLOOKUP($A104,neuvic,5,FALSE)))</f>
        <v>14</v>
      </c>
      <c r="R104" s="37">
        <f>IF(ISNA(VLOOKUP($A104,chalus,5,FALSE)),0,(VLOOKUP($A104,chalus,5,FALSE)))</f>
        <v>0</v>
      </c>
      <c r="S104" s="37">
        <f>IF(ISNA(VLOOKUP($A104,smrap,5,FALSE)),0,(VLOOKUP($A104,smrap,5,FALSE)))</f>
        <v>0</v>
      </c>
      <c r="T104" s="37">
        <f>IF(ISNA(VLOOKUP($A104,sorges,5,FALSE)),0,(VLOOKUP($A104,sorges,5,FALSE)))</f>
        <v>0</v>
      </c>
      <c r="U104" s="37">
        <f>IF(ISNA(VLOOKUP($A104,mussidan2,5,FALSE)),0,(VLOOKUP($A104,mussidan2,5,FALSE)))</f>
        <v>0</v>
      </c>
      <c r="V104" s="45">
        <f>IF(ISNA(VLOOKUP($A104,mussidan3,5,FALSE)),0,(VLOOKUP($A104,mussidan3,5,FALSE)))</f>
        <v>104</v>
      </c>
      <c r="W104" s="199">
        <f>SUM(E104:V104)</f>
        <v>118</v>
      </c>
    </row>
    <row r="105" spans="1:23" ht="11.25">
      <c r="A105" s="27">
        <v>3332269</v>
      </c>
      <c r="B105" s="28" t="s">
        <v>303</v>
      </c>
      <c r="C105" s="202">
        <v>6</v>
      </c>
      <c r="D105" s="27" t="s">
        <v>74</v>
      </c>
      <c r="E105" s="37">
        <f>IF(ISNA(VLOOKUP($A105,chpt87,5,FALSE)),0,(VLOOKUP($A105,chpt87,5,FALSE)))</f>
        <v>0</v>
      </c>
      <c r="F105" s="37">
        <f>IF(ISNA(VLOOKUP($A105,Loups,5,FALSE)),0,(VLOOKUP($A105,Loups,5,FALSE)))</f>
        <v>0</v>
      </c>
      <c r="G105" s="37">
        <f>IF(ISNA(VLOOKUP($A105,chpt19,5,FALSE)),0,(VLOOKUP($A105,chpt19,5,FALSE)))</f>
        <v>0</v>
      </c>
      <c r="H105" s="37">
        <f>IF(ISNA(VLOOKUP($A105,Poilus,5,FALSE)),0,(VLOOKUP($A105,Poilus,5,FALSE)))</f>
        <v>0</v>
      </c>
      <c r="I105" s="37">
        <f>IF(ISNA(VLOOKUP($A105,phase1,5,FALSE)),0,(VLOOKUP($A105,phase1,5,FALSE)))</f>
        <v>0</v>
      </c>
      <c r="J105" s="37">
        <f>IF(ISNA(VLOOKUP($A105,smblitz,5,FALSE)),0,(VLOOKUP($A105,smblitz,5,FALSE)))</f>
        <v>0</v>
      </c>
      <c r="K105" s="27">
        <f>IF(ISNA(VLOOKUP($A105,smond,5,FALSE)),0,(VLOOKUP($A105,smond,5,FALSE)))</f>
        <v>118</v>
      </c>
      <c r="L105" s="37">
        <f>IF(ISNA(VLOOKUP($A105,chpt24,5,FALSE)),0,(VLOOKUP($A105,chpt24,5,FALSE)))</f>
        <v>0</v>
      </c>
      <c r="M105" s="37">
        <f>IF(ISNA(VLOOKUP($A105,phase2,5,FALSE)),0,(VLOOKUP($A105,phase2,5,FALSE)))</f>
        <v>0</v>
      </c>
      <c r="N105" s="37">
        <f>IF(ISNA(VLOOKUP($A105,phase3,5,FALSE)),0,(VLOOKUP($A105,phase3,5,FALSE)))</f>
        <v>0</v>
      </c>
      <c r="O105" s="37">
        <f>IF(ISNA(VLOOKUP($A105,chreg,5,FALSE)),0,(VLOOKUP($A105,chreg,5,FALSE)))</f>
        <v>0</v>
      </c>
      <c r="P105" s="37">
        <f>IF(ISNA(VLOOKUP($A105,eymoutiers,5,FALSE)),0,(VLOOKUP($A105,eymoutiers,5,FALSE)))</f>
        <v>0</v>
      </c>
      <c r="Q105" s="37">
        <f>IF(ISNA(VLOOKUP($A105,neuvic,5,FALSE)),0,(VLOOKUP($A105,neuvic,5,FALSE)))</f>
        <v>0</v>
      </c>
      <c r="R105" s="37">
        <f>IF(ISNA(VLOOKUP($A105,chalus,5,FALSE)),0,(VLOOKUP($A105,chalus,5,FALSE)))</f>
        <v>0</v>
      </c>
      <c r="S105" s="37">
        <f>IF(ISNA(VLOOKUP($A105,smrap,5,FALSE)),0,(VLOOKUP($A105,smrap,5,FALSE)))</f>
        <v>0</v>
      </c>
      <c r="T105" s="37">
        <f>IF(ISNA(VLOOKUP($A105,sorges,5,FALSE)),0,(VLOOKUP($A105,sorges,5,FALSE)))</f>
        <v>0</v>
      </c>
      <c r="U105" s="37">
        <f>IF(ISNA(VLOOKUP($A105,mussidan2,5,FALSE)),0,(VLOOKUP($A105,mussidan2,5,FALSE)))</f>
        <v>0</v>
      </c>
      <c r="V105" s="45">
        <f>IF(ISNA(VLOOKUP($A105,mussidan3,5,FALSE)),0,(VLOOKUP($A105,mussidan3,5,FALSE)))</f>
        <v>0</v>
      </c>
      <c r="W105" s="199">
        <f>SUM(E105:V105)</f>
        <v>118</v>
      </c>
    </row>
    <row r="106" spans="1:23" ht="11.25">
      <c r="A106" s="27">
        <v>1270962</v>
      </c>
      <c r="B106" s="28" t="s">
        <v>261</v>
      </c>
      <c r="C106" s="202">
        <v>5</v>
      </c>
      <c r="D106" s="27" t="s">
        <v>211</v>
      </c>
      <c r="E106" s="37">
        <f>IF(ISNA(VLOOKUP($A106,chpt87,5,FALSE)),0,(VLOOKUP($A106,chpt87,5,FALSE)))</f>
        <v>28</v>
      </c>
      <c r="F106" s="37">
        <f>IF(ISNA(VLOOKUP($A106,Loups,5,FALSE)),0,(VLOOKUP($A106,Loups,5,FALSE)))</f>
        <v>0</v>
      </c>
      <c r="G106" s="37">
        <f>IF(ISNA(VLOOKUP($A106,chpt19,5,FALSE)),0,(VLOOKUP($A106,chpt19,5,FALSE)))</f>
        <v>0</v>
      </c>
      <c r="H106" s="37">
        <f>IF(ISNA(VLOOKUP($A106,Poilus,5,FALSE)),0,(VLOOKUP($A106,Poilus,5,FALSE)))</f>
        <v>84</v>
      </c>
      <c r="I106" s="37">
        <f>IF(ISNA(VLOOKUP($A106,phase1,5,FALSE)),0,(VLOOKUP($A106,phase1,5,FALSE)))</f>
        <v>0</v>
      </c>
      <c r="J106" s="37">
        <f>IF(ISNA(VLOOKUP($A106,smblitz,5,FALSE)),0,(VLOOKUP($A106,smblitz,5,FALSE)))</f>
        <v>0</v>
      </c>
      <c r="K106" s="27">
        <f>IF(ISNA(VLOOKUP($A106,smond,5,FALSE)),0,(VLOOKUP($A106,smond,5,FALSE)))</f>
        <v>0</v>
      </c>
      <c r="L106" s="37">
        <f>IF(ISNA(VLOOKUP($A106,chpt24,5,FALSE)),0,(VLOOKUP($A106,chpt24,5,FALSE)))</f>
        <v>0</v>
      </c>
      <c r="M106" s="37">
        <f>IF(ISNA(VLOOKUP($A106,phase2,5,FALSE)),0,(VLOOKUP($A106,phase2,5,FALSE)))</f>
        <v>0</v>
      </c>
      <c r="N106" s="37">
        <f>IF(ISNA(VLOOKUP($A106,phase3,5,FALSE)),0,(VLOOKUP($A106,phase3,5,FALSE)))</f>
        <v>0</v>
      </c>
      <c r="O106" s="37">
        <f>IF(ISNA(VLOOKUP($A106,chreg,5,FALSE)),0,(VLOOKUP($A106,chreg,5,FALSE)))</f>
        <v>0</v>
      </c>
      <c r="P106" s="37">
        <f>IF(ISNA(VLOOKUP($A106,eymoutiers,5,FALSE)),0,(VLOOKUP($A106,eymoutiers,5,FALSE)))</f>
        <v>0</v>
      </c>
      <c r="Q106" s="37">
        <f>IF(ISNA(VLOOKUP($A106,neuvic,5,FALSE)),0,(VLOOKUP($A106,neuvic,5,FALSE)))</f>
        <v>0</v>
      </c>
      <c r="R106" s="37">
        <f>IF(ISNA(VLOOKUP($A106,chalus,5,FALSE)),0,(VLOOKUP($A106,chalus,5,FALSE)))</f>
        <v>0</v>
      </c>
      <c r="S106" s="37">
        <f>IF(ISNA(VLOOKUP($A106,smrap,5,FALSE)),0,(VLOOKUP($A106,smrap,5,FALSE)))</f>
        <v>0</v>
      </c>
      <c r="T106" s="37">
        <f>IF(ISNA(VLOOKUP($A106,sorges,5,FALSE)),0,(VLOOKUP($A106,sorges,5,FALSE)))</f>
        <v>0</v>
      </c>
      <c r="U106" s="37">
        <f>IF(ISNA(VLOOKUP($A106,mussidan2,5,FALSE)),0,(VLOOKUP($A106,mussidan2,5,FALSE)))</f>
        <v>0</v>
      </c>
      <c r="V106" s="45">
        <f>IF(ISNA(VLOOKUP($A106,mussidan3,5,FALSE)),0,(VLOOKUP($A106,mussidan3,5,FALSE)))</f>
        <v>0</v>
      </c>
      <c r="W106" s="199">
        <f>SUM(E106:V106)</f>
        <v>112</v>
      </c>
    </row>
    <row r="107" spans="1:23" ht="11.25">
      <c r="A107" s="27">
        <v>1204043</v>
      </c>
      <c r="B107" s="28" t="s">
        <v>291</v>
      </c>
      <c r="C107" s="202">
        <v>6</v>
      </c>
      <c r="D107" s="27" t="s">
        <v>51</v>
      </c>
      <c r="E107" s="37">
        <f>IF(ISNA(VLOOKUP($A107,chpt87,5,FALSE)),0,(VLOOKUP($A107,chpt87,5,FALSE)))</f>
        <v>0</v>
      </c>
      <c r="F107" s="37">
        <f>IF(ISNA(VLOOKUP($A107,Loups,5,FALSE)),0,(VLOOKUP($A107,Loups,5,FALSE)))</f>
        <v>0</v>
      </c>
      <c r="G107" s="37">
        <f>IF(ISNA(VLOOKUP($A107,chpt19,5,FALSE)),0,(VLOOKUP($A107,chpt19,5,FALSE)))</f>
        <v>0</v>
      </c>
      <c r="H107" s="37">
        <f>IF(ISNA(VLOOKUP($A107,Poilus,5,FALSE)),0,(VLOOKUP($A107,Poilus,5,FALSE)))</f>
        <v>0</v>
      </c>
      <c r="I107" s="37">
        <f>IF(ISNA(VLOOKUP($A107,phase1,5,FALSE)),0,(VLOOKUP($A107,phase1,5,FALSE)))</f>
        <v>100</v>
      </c>
      <c r="J107" s="37">
        <f>IF(ISNA(VLOOKUP($A107,smblitz,5,FALSE)),0,(VLOOKUP($A107,smblitz,5,FALSE)))</f>
        <v>0</v>
      </c>
      <c r="K107" s="27">
        <f>IF(ISNA(VLOOKUP($A107,smond,5,FALSE)),0,(VLOOKUP($A107,smond,5,FALSE)))</f>
        <v>0</v>
      </c>
      <c r="L107" s="37">
        <f>IF(ISNA(VLOOKUP($A107,chpt24,5,FALSE)),0,(VLOOKUP($A107,chpt24,5,FALSE)))</f>
        <v>0</v>
      </c>
      <c r="M107" s="37">
        <f>IF(ISNA(VLOOKUP($A107,phase2,5,FALSE)),0,(VLOOKUP($A107,phase2,5,FALSE)))</f>
        <v>0</v>
      </c>
      <c r="N107" s="37">
        <f>IF(ISNA(VLOOKUP($A107,phase3,5,FALSE)),0,(VLOOKUP($A107,phase3,5,FALSE)))</f>
        <v>0</v>
      </c>
      <c r="O107" s="37">
        <f>IF(ISNA(VLOOKUP($A107,chreg,5,FALSE)),0,(VLOOKUP($A107,chreg,5,FALSE)))</f>
        <v>0</v>
      </c>
      <c r="P107" s="37">
        <f>IF(ISNA(VLOOKUP($A107,eymoutiers,5,FALSE)),0,(VLOOKUP($A107,eymoutiers,5,FALSE)))</f>
        <v>0</v>
      </c>
      <c r="Q107" s="37">
        <f>IF(ISNA(VLOOKUP($A107,neuvic,5,FALSE)),0,(VLOOKUP($A107,neuvic,5,FALSE)))</f>
        <v>0</v>
      </c>
      <c r="R107" s="37">
        <f>IF(ISNA(VLOOKUP($A107,chalus,5,FALSE)),0,(VLOOKUP($A107,chalus,5,FALSE)))</f>
        <v>0</v>
      </c>
      <c r="S107" s="37">
        <f>IF(ISNA(VLOOKUP($A107,smrap,5,FALSE)),0,(VLOOKUP($A107,smrap,5,FALSE)))</f>
        <v>0</v>
      </c>
      <c r="T107" s="37">
        <f>IF(ISNA(VLOOKUP($A107,sorges,5,FALSE)),0,(VLOOKUP($A107,sorges,5,FALSE)))</f>
        <v>0</v>
      </c>
      <c r="U107" s="37">
        <f>IF(ISNA(VLOOKUP($A107,mussidan2,5,FALSE)),0,(VLOOKUP($A107,mussidan2,5,FALSE)))</f>
        <v>0</v>
      </c>
      <c r="V107" s="45">
        <f>IF(ISNA(VLOOKUP($A107,mussidan3,5,FALSE)),0,(VLOOKUP($A107,mussidan3,5,FALSE)))</f>
        <v>0</v>
      </c>
      <c r="W107" s="199">
        <f>SUM(E107:V107)</f>
        <v>100</v>
      </c>
    </row>
    <row r="108" spans="1:23" ht="11.25">
      <c r="A108" s="27">
        <v>2242964</v>
      </c>
      <c r="B108" s="28" t="s">
        <v>156</v>
      </c>
      <c r="C108" s="202">
        <v>6</v>
      </c>
      <c r="D108" s="27" t="s">
        <v>144</v>
      </c>
      <c r="E108" s="37">
        <f>IF(ISNA(VLOOKUP($A108,chpt87,5,FALSE)),0,(VLOOKUP($A108,chpt87,5,FALSE)))</f>
        <v>0</v>
      </c>
      <c r="F108" s="37">
        <f>IF(ISNA(VLOOKUP($A108,Loups,5,FALSE)),0,(VLOOKUP($A108,Loups,5,FALSE)))</f>
        <v>0</v>
      </c>
      <c r="G108" s="37">
        <f>IF(ISNA(VLOOKUP($A108,chpt19,5,FALSE)),0,(VLOOKUP($A108,chpt19,5,FALSE)))</f>
        <v>0</v>
      </c>
      <c r="H108" s="37">
        <f>IF(ISNA(VLOOKUP($A108,Poilus,5,FALSE)),0,(VLOOKUP($A108,Poilus,5,FALSE)))</f>
        <v>0</v>
      </c>
      <c r="I108" s="37">
        <f>IF(ISNA(VLOOKUP($A108,phase1,5,FALSE)),0,(VLOOKUP($A108,phase1,5,FALSE)))</f>
        <v>0</v>
      </c>
      <c r="J108" s="37">
        <f>IF(ISNA(VLOOKUP($A108,smblitz,5,FALSE)),0,(VLOOKUP($A108,smblitz,5,FALSE)))</f>
        <v>0</v>
      </c>
      <c r="K108" s="27">
        <f>IF(ISNA(VLOOKUP($A108,smond,5,FALSE)),0,(VLOOKUP($A108,smond,5,FALSE)))</f>
        <v>99</v>
      </c>
      <c r="L108" s="37">
        <f>IF(ISNA(VLOOKUP($A108,chpt24,5,FALSE)),0,(VLOOKUP($A108,chpt24,5,FALSE)))</f>
        <v>0</v>
      </c>
      <c r="M108" s="37">
        <f>IF(ISNA(VLOOKUP($A108,phase2,5,FALSE)),0,(VLOOKUP($A108,phase2,5,FALSE)))</f>
        <v>0</v>
      </c>
      <c r="N108" s="37">
        <f>IF(ISNA(VLOOKUP($A108,phase3,5,FALSE)),0,(VLOOKUP($A108,phase3,5,FALSE)))</f>
        <v>0</v>
      </c>
      <c r="O108" s="37">
        <f>IF(ISNA(VLOOKUP($A108,chreg,5,FALSE)),0,(VLOOKUP($A108,chreg,5,FALSE)))</f>
        <v>0</v>
      </c>
      <c r="P108" s="37">
        <f>IF(ISNA(VLOOKUP($A108,eymoutiers,5,FALSE)),0,(VLOOKUP($A108,eymoutiers,5,FALSE)))</f>
        <v>0</v>
      </c>
      <c r="Q108" s="37">
        <f>IF(ISNA(VLOOKUP($A108,neuvic,5,FALSE)),0,(VLOOKUP($A108,neuvic,5,FALSE)))</f>
        <v>0</v>
      </c>
      <c r="R108" s="37">
        <f>IF(ISNA(VLOOKUP($A108,chalus,5,FALSE)),0,(VLOOKUP($A108,chalus,5,FALSE)))</f>
        <v>0</v>
      </c>
      <c r="S108" s="37">
        <f>IF(ISNA(VLOOKUP($A108,smrap,5,FALSE)),0,(VLOOKUP($A108,smrap,5,FALSE)))</f>
        <v>0</v>
      </c>
      <c r="T108" s="37">
        <f>IF(ISNA(VLOOKUP($A108,sorges,5,FALSE)),0,(VLOOKUP($A108,sorges,5,FALSE)))</f>
        <v>0</v>
      </c>
      <c r="U108" s="37">
        <f>IF(ISNA(VLOOKUP($A108,mussidan2,5,FALSE)),0,(VLOOKUP($A108,mussidan2,5,FALSE)))</f>
        <v>0</v>
      </c>
      <c r="V108" s="45">
        <f>IF(ISNA(VLOOKUP($A108,mussidan3,5,FALSE)),0,(VLOOKUP($A108,mussidan3,5,FALSE)))</f>
        <v>0</v>
      </c>
      <c r="W108" s="199">
        <f>SUM(E108:V108)</f>
        <v>99</v>
      </c>
    </row>
    <row r="109" spans="1:23" ht="11.25">
      <c r="A109" s="27">
        <v>1002371</v>
      </c>
      <c r="B109" s="28" t="s">
        <v>431</v>
      </c>
      <c r="C109" s="202">
        <v>7</v>
      </c>
      <c r="D109" s="27" t="s">
        <v>211</v>
      </c>
      <c r="E109" s="37">
        <f>IF(ISNA(VLOOKUP($A109,chpt87,5,FALSE)),0,(VLOOKUP($A109,chpt87,5,FALSE)))</f>
        <v>0</v>
      </c>
      <c r="F109" s="37">
        <f>IF(ISNA(VLOOKUP($A109,Loups,5,FALSE)),0,(VLOOKUP($A109,Loups,5,FALSE)))</f>
        <v>0</v>
      </c>
      <c r="G109" s="37">
        <f>IF(ISNA(VLOOKUP($A109,chpt19,5,FALSE)),0,(VLOOKUP($A109,chpt19,5,FALSE)))</f>
        <v>0</v>
      </c>
      <c r="H109" s="37">
        <f>IF(ISNA(VLOOKUP($A109,Poilus,5,FALSE)),0,(VLOOKUP($A109,Poilus,5,FALSE)))</f>
        <v>0</v>
      </c>
      <c r="I109" s="37">
        <f>IF(ISNA(VLOOKUP($A109,phase1,5,FALSE)),0,(VLOOKUP($A109,phase1,5,FALSE)))</f>
        <v>0</v>
      </c>
      <c r="J109" s="37">
        <f>IF(ISNA(VLOOKUP($A109,smblitz,5,FALSE)),0,(VLOOKUP($A109,smblitz,5,FALSE)))</f>
        <v>0</v>
      </c>
      <c r="K109" s="27">
        <f>IF(ISNA(VLOOKUP($A109,smond,5,FALSE)),0,(VLOOKUP($A109,smond,5,FALSE)))</f>
        <v>56</v>
      </c>
      <c r="L109" s="37">
        <f>IF(ISNA(VLOOKUP($A109,chpt24,5,FALSE)),0,(VLOOKUP($A109,chpt24,5,FALSE)))</f>
        <v>0</v>
      </c>
      <c r="M109" s="37">
        <f>IF(ISNA(VLOOKUP($A109,phase2,5,FALSE)),0,(VLOOKUP($A109,phase2,5,FALSE)))</f>
        <v>0</v>
      </c>
      <c r="N109" s="37">
        <f>IF(ISNA(VLOOKUP($A109,phase3,5,FALSE)),0,(VLOOKUP($A109,phase3,5,FALSE)))</f>
        <v>0</v>
      </c>
      <c r="O109" s="37">
        <f>IF(ISNA(VLOOKUP($A109,chreg,5,FALSE)),0,(VLOOKUP($A109,chreg,5,FALSE)))</f>
        <v>0</v>
      </c>
      <c r="P109" s="37">
        <f>IF(ISNA(VLOOKUP($A109,eymoutiers,5,FALSE)),0,(VLOOKUP($A109,eymoutiers,5,FALSE)))</f>
        <v>0</v>
      </c>
      <c r="Q109" s="37">
        <f>IF(ISNA(VLOOKUP($A109,neuvic,5,FALSE)),0,(VLOOKUP($A109,neuvic,5,FALSE)))</f>
        <v>0</v>
      </c>
      <c r="R109" s="37">
        <f>IF(ISNA(VLOOKUP($A109,chalus,5,FALSE)),0,(VLOOKUP($A109,chalus,5,FALSE)))</f>
        <v>38</v>
      </c>
      <c r="S109" s="37">
        <f>IF(ISNA(VLOOKUP($A109,smrap,5,FALSE)),0,(VLOOKUP($A109,smrap,5,FALSE)))</f>
        <v>0</v>
      </c>
      <c r="T109" s="37">
        <f>IF(ISNA(VLOOKUP($A109,sorges,5,FALSE)),0,(VLOOKUP($A109,sorges,5,FALSE)))</f>
        <v>0</v>
      </c>
      <c r="U109" s="37">
        <f>IF(ISNA(VLOOKUP($A109,mussidan2,5,FALSE)),0,(VLOOKUP($A109,mussidan2,5,FALSE)))</f>
        <v>0</v>
      </c>
      <c r="V109" s="45">
        <f>IF(ISNA(VLOOKUP($A109,mussidan3,5,FALSE)),0,(VLOOKUP($A109,mussidan3,5,FALSE)))</f>
        <v>0</v>
      </c>
      <c r="W109" s="199">
        <f>SUM(E109:V109)</f>
        <v>94</v>
      </c>
    </row>
    <row r="110" spans="1:23" ht="11.25">
      <c r="A110" s="27">
        <v>2745527</v>
      </c>
      <c r="B110" s="28" t="s">
        <v>170</v>
      </c>
      <c r="C110" s="202">
        <v>6</v>
      </c>
      <c r="D110" s="27" t="s">
        <v>168</v>
      </c>
      <c r="E110" s="37">
        <f>IF(ISNA(VLOOKUP($A110,chpt87,5,FALSE)),0,(VLOOKUP($A110,chpt87,5,FALSE)))</f>
        <v>0</v>
      </c>
      <c r="F110" s="37">
        <f>IF(ISNA(VLOOKUP($A110,Loups,5,FALSE)),0,(VLOOKUP($A110,Loups,5,FALSE)))</f>
        <v>0</v>
      </c>
      <c r="G110" s="37">
        <f>IF(ISNA(VLOOKUP($A110,chpt19,5,FALSE)),0,(VLOOKUP($A110,chpt19,5,FALSE)))</f>
        <v>0</v>
      </c>
      <c r="H110" s="37">
        <f>IF(ISNA(VLOOKUP($A110,Poilus,5,FALSE)),0,(VLOOKUP($A110,Poilus,5,FALSE)))</f>
        <v>38</v>
      </c>
      <c r="I110" s="37">
        <f>IF(ISNA(VLOOKUP($A110,phase1,5,FALSE)),0,(VLOOKUP($A110,phase1,5,FALSE)))</f>
        <v>0</v>
      </c>
      <c r="J110" s="37">
        <f>IF(ISNA(VLOOKUP($A110,smblitz,5,FALSE)),0,(VLOOKUP($A110,smblitz,5,FALSE)))</f>
        <v>0</v>
      </c>
      <c r="K110" s="27">
        <f>IF(ISNA(VLOOKUP($A110,smond,5,FALSE)),0,(VLOOKUP($A110,smond,5,FALSE)))</f>
        <v>0</v>
      </c>
      <c r="L110" s="37">
        <f>IF(ISNA(VLOOKUP($A110,chpt24,5,FALSE)),0,(VLOOKUP($A110,chpt24,5,FALSE)))</f>
        <v>0</v>
      </c>
      <c r="M110" s="37">
        <f>IF(ISNA(VLOOKUP($A110,phase2,5,FALSE)),0,(VLOOKUP($A110,phase2,5,FALSE)))</f>
        <v>0</v>
      </c>
      <c r="N110" s="37">
        <f>IF(ISNA(VLOOKUP($A110,phase3,5,FALSE)),0,(VLOOKUP($A110,phase3,5,FALSE)))</f>
        <v>0</v>
      </c>
      <c r="O110" s="37">
        <f>IF(ISNA(VLOOKUP($A110,chreg,5,FALSE)),0,(VLOOKUP($A110,chreg,5,FALSE)))</f>
        <v>0</v>
      </c>
      <c r="P110" s="37">
        <f>IF(ISNA(VLOOKUP($A110,eymoutiers,5,FALSE)),0,(VLOOKUP($A110,eymoutiers,5,FALSE)))</f>
        <v>0</v>
      </c>
      <c r="Q110" s="37">
        <f>IF(ISNA(VLOOKUP($A110,neuvic,5,FALSE)),0,(VLOOKUP($A110,neuvic,5,FALSE)))</f>
        <v>0</v>
      </c>
      <c r="R110" s="37">
        <f>IF(ISNA(VLOOKUP($A110,chalus,5,FALSE)),0,(VLOOKUP($A110,chalus,5,FALSE)))</f>
        <v>54</v>
      </c>
      <c r="S110" s="37">
        <f>IF(ISNA(VLOOKUP($A110,smrap,5,FALSE)),0,(VLOOKUP($A110,smrap,5,FALSE)))</f>
        <v>0</v>
      </c>
      <c r="T110" s="37">
        <f>IF(ISNA(VLOOKUP($A110,sorges,5,FALSE)),0,(VLOOKUP($A110,sorges,5,FALSE)))</f>
        <v>0</v>
      </c>
      <c r="U110" s="37">
        <f>IF(ISNA(VLOOKUP($A110,mussidan2,5,FALSE)),0,(VLOOKUP($A110,mussidan2,5,FALSE)))</f>
        <v>0</v>
      </c>
      <c r="V110" s="45">
        <f>IF(ISNA(VLOOKUP($A110,mussidan3,5,FALSE)),0,(VLOOKUP($A110,mussidan3,5,FALSE)))</f>
        <v>0</v>
      </c>
      <c r="W110" s="199">
        <f>SUM(E110:V110)</f>
        <v>92</v>
      </c>
    </row>
    <row r="111" spans="1:23" ht="11.25">
      <c r="A111" s="27">
        <v>1122198</v>
      </c>
      <c r="B111" s="28" t="s">
        <v>40</v>
      </c>
      <c r="C111" s="202">
        <v>6</v>
      </c>
      <c r="D111" s="27" t="s">
        <v>44</v>
      </c>
      <c r="E111" s="37">
        <f>IF(ISNA(VLOOKUP($A111,chpt87,5,FALSE)),0,(VLOOKUP($A111,chpt87,5,FALSE)))</f>
        <v>0</v>
      </c>
      <c r="F111" s="37">
        <f>IF(ISNA(VLOOKUP($A111,Loups,5,FALSE)),0,(VLOOKUP($A111,Loups,5,FALSE)))</f>
        <v>0</v>
      </c>
      <c r="G111" s="37">
        <f>IF(ISNA(VLOOKUP($A111,chpt19,5,FALSE)),0,(VLOOKUP($A111,chpt19,5,FALSE)))</f>
        <v>0</v>
      </c>
      <c r="H111" s="37">
        <f>IF(ISNA(VLOOKUP($A111,Poilus,5,FALSE)),0,(VLOOKUP($A111,Poilus,5,FALSE)))</f>
        <v>0</v>
      </c>
      <c r="I111" s="37">
        <f>IF(ISNA(VLOOKUP($A111,phase1,5,FALSE)),0,(VLOOKUP($A111,phase1,5,FALSE)))</f>
        <v>0</v>
      </c>
      <c r="J111" s="37">
        <f>IF(ISNA(VLOOKUP($A111,smblitz,5,FALSE)),0,(VLOOKUP($A111,smblitz,5,FALSE)))</f>
        <v>0</v>
      </c>
      <c r="K111" s="27">
        <f>IF(ISNA(VLOOKUP($A111,smond,5,FALSE)),0,(VLOOKUP($A111,smond,5,FALSE)))</f>
        <v>0</v>
      </c>
      <c r="L111" s="37">
        <f>IF(ISNA(VLOOKUP($A111,chpt24,5,FALSE)),0,(VLOOKUP($A111,chpt24,5,FALSE)))</f>
        <v>0</v>
      </c>
      <c r="M111" s="37">
        <f>IF(ISNA(VLOOKUP($A111,phase2,5,FALSE)),0,(VLOOKUP($A111,phase2,5,FALSE)))</f>
        <v>0</v>
      </c>
      <c r="N111" s="37">
        <f>IF(ISNA(VLOOKUP($A111,phase3,5,FALSE)),0,(VLOOKUP($A111,phase3,5,FALSE)))</f>
        <v>0</v>
      </c>
      <c r="O111" s="37">
        <f>IF(ISNA(VLOOKUP($A111,chreg,5,FALSE)),0,(VLOOKUP($A111,chreg,5,FALSE)))</f>
        <v>0</v>
      </c>
      <c r="P111" s="37">
        <f>IF(ISNA(VLOOKUP($A111,eymoutiers,5,FALSE)),0,(VLOOKUP($A111,eymoutiers,5,FALSE)))</f>
        <v>0</v>
      </c>
      <c r="Q111" s="37">
        <f>IF(ISNA(VLOOKUP($A111,neuvic,5,FALSE)),0,(VLOOKUP($A111,neuvic,5,FALSE)))</f>
        <v>0</v>
      </c>
      <c r="R111" s="37">
        <f>IF(ISNA(VLOOKUP($A111,chalus,5,FALSE)),0,(VLOOKUP($A111,chalus,5,FALSE)))</f>
        <v>34</v>
      </c>
      <c r="S111" s="37">
        <f>IF(ISNA(VLOOKUP($A111,smrap,5,FALSE)),0,(VLOOKUP($A111,smrap,5,FALSE)))</f>
        <v>56</v>
      </c>
      <c r="T111" s="37">
        <f>IF(ISNA(VLOOKUP($A111,sorges,5,FALSE)),0,(VLOOKUP($A111,sorges,5,FALSE)))</f>
        <v>0</v>
      </c>
      <c r="U111" s="37">
        <f>IF(ISNA(VLOOKUP($A111,mussidan2,5,FALSE)),0,(VLOOKUP($A111,mussidan2,5,FALSE)))</f>
        <v>0</v>
      </c>
      <c r="V111" s="45">
        <f>IF(ISNA(VLOOKUP($A111,mussidan3,5,FALSE)),0,(VLOOKUP($A111,mussidan3,5,FALSE)))</f>
        <v>0</v>
      </c>
      <c r="W111" s="199">
        <f>SUM(E111:V111)</f>
        <v>90</v>
      </c>
    </row>
    <row r="112" spans="1:23" ht="11.25">
      <c r="A112" s="27">
        <v>1302957</v>
      </c>
      <c r="B112" s="28" t="s">
        <v>283</v>
      </c>
      <c r="C112" s="202">
        <v>6</v>
      </c>
      <c r="D112" s="27" t="s">
        <v>132</v>
      </c>
      <c r="E112" s="37">
        <f>IF(ISNA(VLOOKUP($A112,chpt87,5,FALSE)),0,(VLOOKUP($A112,chpt87,5,FALSE)))</f>
        <v>0</v>
      </c>
      <c r="F112" s="37">
        <f>IF(ISNA(VLOOKUP($A112,Loups,5,FALSE)),0,(VLOOKUP($A112,Loups,5,FALSE)))</f>
        <v>0</v>
      </c>
      <c r="G112" s="37">
        <f>IF(ISNA(VLOOKUP($A112,chpt19,5,FALSE)),0,(VLOOKUP($A112,chpt19,5,FALSE)))</f>
        <v>0</v>
      </c>
      <c r="H112" s="37">
        <f>IF(ISNA(VLOOKUP($A112,Poilus,5,FALSE)),0,(VLOOKUP($A112,Poilus,5,FALSE)))</f>
        <v>0</v>
      </c>
      <c r="I112" s="37">
        <f>IF(ISNA(VLOOKUP($A112,phase1,5,FALSE)),0,(VLOOKUP($A112,phase1,5,FALSE)))</f>
        <v>53</v>
      </c>
      <c r="J112" s="37">
        <f>IF(ISNA(VLOOKUP($A112,smblitz,5,FALSE)),0,(VLOOKUP($A112,smblitz,5,FALSE)))</f>
        <v>0</v>
      </c>
      <c r="K112" s="27">
        <f>IF(ISNA(VLOOKUP($A112,smond,5,FALSE)),0,(VLOOKUP($A112,smond,5,FALSE)))</f>
        <v>16</v>
      </c>
      <c r="L112" s="37">
        <f>IF(ISNA(VLOOKUP($A112,chpt24,5,FALSE)),0,(VLOOKUP($A112,chpt24,5,FALSE)))</f>
        <v>0</v>
      </c>
      <c r="M112" s="37">
        <f>IF(ISNA(VLOOKUP($A112,phase2,5,FALSE)),0,(VLOOKUP($A112,phase2,5,FALSE)))</f>
        <v>0</v>
      </c>
      <c r="N112" s="37">
        <f>IF(ISNA(VLOOKUP($A112,phase3,5,FALSE)),0,(VLOOKUP($A112,phase3,5,FALSE)))</f>
        <v>0</v>
      </c>
      <c r="O112" s="37">
        <f>IF(ISNA(VLOOKUP($A112,chreg,5,FALSE)),0,(VLOOKUP($A112,chreg,5,FALSE)))</f>
        <v>0</v>
      </c>
      <c r="P112" s="37">
        <f>IF(ISNA(VLOOKUP($A112,eymoutiers,5,FALSE)),0,(VLOOKUP($A112,eymoutiers,5,FALSE)))</f>
        <v>0</v>
      </c>
      <c r="Q112" s="37">
        <f>IF(ISNA(VLOOKUP($A112,neuvic,5,FALSE)),0,(VLOOKUP($A112,neuvic,5,FALSE)))</f>
        <v>0</v>
      </c>
      <c r="R112" s="37">
        <f>IF(ISNA(VLOOKUP($A112,chalus,5,FALSE)),0,(VLOOKUP($A112,chalus,5,FALSE)))</f>
        <v>0</v>
      </c>
      <c r="S112" s="37">
        <f>IF(ISNA(VLOOKUP($A112,smrap,5,FALSE)),0,(VLOOKUP($A112,smrap,5,FALSE)))</f>
        <v>0</v>
      </c>
      <c r="T112" s="37">
        <f>IF(ISNA(VLOOKUP($A112,sorges,5,FALSE)),0,(VLOOKUP($A112,sorges,5,FALSE)))</f>
        <v>0</v>
      </c>
      <c r="U112" s="37">
        <f>IF(ISNA(VLOOKUP($A112,mussidan2,5,FALSE)),0,(VLOOKUP($A112,mussidan2,5,FALSE)))</f>
        <v>6</v>
      </c>
      <c r="V112" s="45">
        <f>IF(ISNA(VLOOKUP($A112,mussidan3,5,FALSE)),0,(VLOOKUP($A112,mussidan3,5,FALSE)))</f>
        <v>12</v>
      </c>
      <c r="W112" s="199">
        <f>SUM(E112:V112)</f>
        <v>87</v>
      </c>
    </row>
    <row r="113" spans="1:23" ht="11.25">
      <c r="A113" s="27">
        <v>2745516</v>
      </c>
      <c r="B113" s="28" t="s">
        <v>317</v>
      </c>
      <c r="C113" s="202">
        <v>6</v>
      </c>
      <c r="D113" s="27" t="s">
        <v>168</v>
      </c>
      <c r="E113" s="37">
        <f>IF(ISNA(VLOOKUP($A113,chpt87,5,FALSE)),0,(VLOOKUP($A113,chpt87,5,FALSE)))</f>
        <v>0</v>
      </c>
      <c r="F113" s="37">
        <f>IF(ISNA(VLOOKUP($A113,Loups,5,FALSE)),0,(VLOOKUP($A113,Loups,5,FALSE)))</f>
        <v>0</v>
      </c>
      <c r="G113" s="37">
        <f>IF(ISNA(VLOOKUP($A113,chpt19,5,FALSE)),0,(VLOOKUP($A113,chpt19,5,FALSE)))</f>
        <v>0</v>
      </c>
      <c r="H113" s="37">
        <f>IF(ISNA(VLOOKUP($A113,Poilus,5,FALSE)),0,(VLOOKUP($A113,Poilus,5,FALSE)))</f>
        <v>24</v>
      </c>
      <c r="I113" s="37">
        <f>IF(ISNA(VLOOKUP($A113,phase1,5,FALSE)),0,(VLOOKUP($A113,phase1,5,FALSE)))</f>
        <v>0</v>
      </c>
      <c r="J113" s="37">
        <f>IF(ISNA(VLOOKUP($A113,smblitz,5,FALSE)),0,(VLOOKUP($A113,smblitz,5,FALSE)))</f>
        <v>0</v>
      </c>
      <c r="K113" s="27">
        <f>IF(ISNA(VLOOKUP($A113,smond,5,FALSE)),0,(VLOOKUP($A113,smond,5,FALSE)))</f>
        <v>0</v>
      </c>
      <c r="L113" s="37">
        <f>IF(ISNA(VLOOKUP($A113,chpt24,5,FALSE)),0,(VLOOKUP($A113,chpt24,5,FALSE)))</f>
        <v>0</v>
      </c>
      <c r="M113" s="37">
        <f>IF(ISNA(VLOOKUP($A113,phase2,5,FALSE)),0,(VLOOKUP($A113,phase2,5,FALSE)))</f>
        <v>0</v>
      </c>
      <c r="N113" s="37">
        <f>IF(ISNA(VLOOKUP($A113,phase3,5,FALSE)),0,(VLOOKUP($A113,phase3,5,FALSE)))</f>
        <v>0</v>
      </c>
      <c r="O113" s="37">
        <f>IF(ISNA(VLOOKUP($A113,chreg,5,FALSE)),0,(VLOOKUP($A113,chreg,5,FALSE)))</f>
        <v>0</v>
      </c>
      <c r="P113" s="37">
        <f>IF(ISNA(VLOOKUP($A113,eymoutiers,5,FALSE)),0,(VLOOKUP($A113,eymoutiers,5,FALSE)))</f>
        <v>0</v>
      </c>
      <c r="Q113" s="37">
        <f>IF(ISNA(VLOOKUP($A113,neuvic,5,FALSE)),0,(VLOOKUP($A113,neuvic,5,FALSE)))</f>
        <v>0</v>
      </c>
      <c r="R113" s="37">
        <f>IF(ISNA(VLOOKUP($A113,chalus,5,FALSE)),0,(VLOOKUP($A113,chalus,5,FALSE)))</f>
        <v>58</v>
      </c>
      <c r="S113" s="37">
        <f>IF(ISNA(VLOOKUP($A113,smrap,5,FALSE)),0,(VLOOKUP($A113,smrap,5,FALSE)))</f>
        <v>0</v>
      </c>
      <c r="T113" s="37">
        <f>IF(ISNA(VLOOKUP($A113,sorges,5,FALSE)),0,(VLOOKUP($A113,sorges,5,FALSE)))</f>
        <v>0</v>
      </c>
      <c r="U113" s="37">
        <f>IF(ISNA(VLOOKUP($A113,mussidan2,5,FALSE)),0,(VLOOKUP($A113,mussidan2,5,FALSE)))</f>
        <v>0</v>
      </c>
      <c r="V113" s="45">
        <f>IF(ISNA(VLOOKUP($A113,mussidan3,5,FALSE)),0,(VLOOKUP($A113,mussidan3,5,FALSE)))</f>
        <v>0</v>
      </c>
      <c r="W113" s="199">
        <f>SUM(E113:V113)</f>
        <v>82</v>
      </c>
    </row>
    <row r="114" spans="1:23" ht="11.25">
      <c r="A114" s="27">
        <v>2653225</v>
      </c>
      <c r="B114" s="28" t="s">
        <v>112</v>
      </c>
      <c r="C114" s="202">
        <v>6</v>
      </c>
      <c r="D114" s="27" t="s">
        <v>99</v>
      </c>
      <c r="E114" s="37">
        <f>IF(ISNA(VLOOKUP($A114,chpt87,5,FALSE)),0,(VLOOKUP($A114,chpt87,5,FALSE)))</f>
        <v>0</v>
      </c>
      <c r="F114" s="37">
        <f>IF(ISNA(VLOOKUP($A114,Loups,5,FALSE)),0,(VLOOKUP($A114,Loups,5,FALSE)))</f>
        <v>0</v>
      </c>
      <c r="G114" s="37">
        <f>IF(ISNA(VLOOKUP($A114,chpt19,5,FALSE)),0,(VLOOKUP($A114,chpt19,5,FALSE)))</f>
        <v>0</v>
      </c>
      <c r="H114" s="37">
        <f>IF(ISNA(VLOOKUP($A114,Poilus,5,FALSE)),0,(VLOOKUP($A114,Poilus,5,FALSE)))</f>
        <v>0</v>
      </c>
      <c r="I114" s="37">
        <f>IF(ISNA(VLOOKUP($A114,phase1,5,FALSE)),0,(VLOOKUP($A114,phase1,5,FALSE)))</f>
        <v>0</v>
      </c>
      <c r="J114" s="37">
        <f>IF(ISNA(VLOOKUP($A114,smblitz,5,FALSE)),0,(VLOOKUP($A114,smblitz,5,FALSE)))</f>
        <v>0</v>
      </c>
      <c r="K114" s="27">
        <f>IF(ISNA(VLOOKUP($A114,smond,5,FALSE)),0,(VLOOKUP($A114,smond,5,FALSE)))</f>
        <v>81</v>
      </c>
      <c r="L114" s="37">
        <f>IF(ISNA(VLOOKUP($A114,chpt24,5,FALSE)),0,(VLOOKUP($A114,chpt24,5,FALSE)))</f>
        <v>0</v>
      </c>
      <c r="M114" s="37">
        <f>IF(ISNA(VLOOKUP($A114,phase2,5,FALSE)),0,(VLOOKUP($A114,phase2,5,FALSE)))</f>
        <v>0</v>
      </c>
      <c r="N114" s="37">
        <f>IF(ISNA(VLOOKUP($A114,phase3,5,FALSE)),0,(VLOOKUP($A114,phase3,5,FALSE)))</f>
        <v>0</v>
      </c>
      <c r="O114" s="37">
        <f>IF(ISNA(VLOOKUP($A114,chreg,5,FALSE)),0,(VLOOKUP($A114,chreg,5,FALSE)))</f>
        <v>0</v>
      </c>
      <c r="P114" s="37">
        <f>IF(ISNA(VLOOKUP($A114,eymoutiers,5,FALSE)),0,(VLOOKUP($A114,eymoutiers,5,FALSE)))</f>
        <v>0</v>
      </c>
      <c r="Q114" s="37">
        <f>IF(ISNA(VLOOKUP($A114,neuvic,5,FALSE)),0,(VLOOKUP($A114,neuvic,5,FALSE)))</f>
        <v>0</v>
      </c>
      <c r="R114" s="37">
        <f>IF(ISNA(VLOOKUP($A114,chalus,5,FALSE)),0,(VLOOKUP($A114,chalus,5,FALSE)))</f>
        <v>0</v>
      </c>
      <c r="S114" s="37">
        <f>IF(ISNA(VLOOKUP($A114,smrap,5,FALSE)),0,(VLOOKUP($A114,smrap,5,FALSE)))</f>
        <v>0</v>
      </c>
      <c r="T114" s="37">
        <f>IF(ISNA(VLOOKUP($A114,sorges,5,FALSE)),0,(VLOOKUP($A114,sorges,5,FALSE)))</f>
        <v>0</v>
      </c>
      <c r="U114" s="37">
        <f>IF(ISNA(VLOOKUP($A114,mussidan2,5,FALSE)),0,(VLOOKUP($A114,mussidan2,5,FALSE)))</f>
        <v>0</v>
      </c>
      <c r="V114" s="45">
        <f>IF(ISNA(VLOOKUP($A114,mussidan3,5,FALSE)),0,(VLOOKUP($A114,mussidan3,5,FALSE)))</f>
        <v>0</v>
      </c>
      <c r="W114" s="199">
        <f>SUM(E114:V114)</f>
        <v>81</v>
      </c>
    </row>
    <row r="115" spans="1:23" ht="11.25">
      <c r="A115" s="27">
        <v>1092739</v>
      </c>
      <c r="B115" s="28" t="s">
        <v>287</v>
      </c>
      <c r="C115" s="202">
        <v>6</v>
      </c>
      <c r="D115" s="27" t="s">
        <v>296</v>
      </c>
      <c r="E115" s="37">
        <f>IF(ISNA(VLOOKUP($A115,chpt87,5,FALSE)),0,(VLOOKUP($A115,chpt87,5,FALSE)))</f>
        <v>0</v>
      </c>
      <c r="F115" s="37">
        <f>IF(ISNA(VLOOKUP($A115,Loups,5,FALSE)),0,(VLOOKUP($A115,Loups,5,FALSE)))</f>
        <v>4</v>
      </c>
      <c r="G115" s="37">
        <f>IF(ISNA(VLOOKUP($A115,chpt19,5,FALSE)),0,(VLOOKUP($A115,chpt19,5,FALSE)))</f>
        <v>6</v>
      </c>
      <c r="H115" s="37">
        <f>IF(ISNA(VLOOKUP($A115,Poilus,5,FALSE)),0,(VLOOKUP($A115,Poilus,5,FALSE)))</f>
        <v>0</v>
      </c>
      <c r="I115" s="37">
        <f>IF(ISNA(VLOOKUP($A115,phase1,5,FALSE)),0,(VLOOKUP($A115,phase1,5,FALSE)))</f>
        <v>0</v>
      </c>
      <c r="J115" s="37">
        <f>IF(ISNA(VLOOKUP($A115,smblitz,5,FALSE)),0,(VLOOKUP($A115,smblitz,5,FALSE)))</f>
        <v>0</v>
      </c>
      <c r="K115" s="27">
        <f>IF(ISNA(VLOOKUP($A115,smond,5,FALSE)),0,(VLOOKUP($A115,smond,5,FALSE)))</f>
        <v>57</v>
      </c>
      <c r="L115" s="37">
        <f>IF(ISNA(VLOOKUP($A115,chpt24,5,FALSE)),0,(VLOOKUP($A115,chpt24,5,FALSE)))</f>
        <v>0</v>
      </c>
      <c r="M115" s="37">
        <f>IF(ISNA(VLOOKUP($A115,phase2,5,FALSE)),0,(VLOOKUP($A115,phase2,5,FALSE)))</f>
        <v>0</v>
      </c>
      <c r="N115" s="37">
        <f>IF(ISNA(VLOOKUP($A115,phase3,5,FALSE)),0,(VLOOKUP($A115,phase3,5,FALSE)))</f>
        <v>0</v>
      </c>
      <c r="O115" s="37">
        <f>IF(ISNA(VLOOKUP($A115,chreg,5,FALSE)),0,(VLOOKUP($A115,chreg,5,FALSE)))</f>
        <v>6</v>
      </c>
      <c r="P115" s="37">
        <f>IF(ISNA(VLOOKUP($A115,eymoutiers,5,FALSE)),0,(VLOOKUP($A115,eymoutiers,5,FALSE)))</f>
        <v>0</v>
      </c>
      <c r="Q115" s="37">
        <f>IF(ISNA(VLOOKUP($A115,neuvic,5,FALSE)),0,(VLOOKUP($A115,neuvic,5,FALSE)))</f>
        <v>0</v>
      </c>
      <c r="R115" s="37">
        <f>IF(ISNA(VLOOKUP($A115,chalus,5,FALSE)),0,(VLOOKUP($A115,chalus,5,FALSE)))</f>
        <v>0</v>
      </c>
      <c r="S115" s="37">
        <f>IF(ISNA(VLOOKUP($A115,smrap,5,FALSE)),0,(VLOOKUP($A115,smrap,5,FALSE)))</f>
        <v>0</v>
      </c>
      <c r="T115" s="37">
        <f>IF(ISNA(VLOOKUP($A115,sorges,5,FALSE)),0,(VLOOKUP($A115,sorges,5,FALSE)))</f>
        <v>4</v>
      </c>
      <c r="U115" s="37">
        <f>IF(ISNA(VLOOKUP($A115,mussidan2,5,FALSE)),0,(VLOOKUP($A115,mussidan2,5,FALSE)))</f>
        <v>0</v>
      </c>
      <c r="V115" s="45">
        <f>IF(ISNA(VLOOKUP($A115,mussidan3,5,FALSE)),0,(VLOOKUP($A115,mussidan3,5,FALSE)))</f>
        <v>0</v>
      </c>
      <c r="W115" s="199">
        <f>SUM(E115:V115)</f>
        <v>77</v>
      </c>
    </row>
    <row r="116" spans="1:23" ht="11.25">
      <c r="A116" s="27">
        <v>1168147</v>
      </c>
      <c r="B116" s="28" t="s">
        <v>299</v>
      </c>
      <c r="C116" s="202">
        <v>6</v>
      </c>
      <c r="D116" s="27" t="s">
        <v>296</v>
      </c>
      <c r="E116" s="37">
        <f>IF(ISNA(VLOOKUP($A116,chpt87,5,FALSE)),0,(VLOOKUP($A116,chpt87,5,FALSE)))</f>
        <v>0</v>
      </c>
      <c r="F116" s="37">
        <f>IF(ISNA(VLOOKUP($A116,Loups,5,FALSE)),0,(VLOOKUP($A116,Loups,5,FALSE)))</f>
        <v>0</v>
      </c>
      <c r="G116" s="37">
        <f>IF(ISNA(VLOOKUP($A116,chpt19,5,FALSE)),0,(VLOOKUP($A116,chpt19,5,FALSE)))</f>
        <v>18</v>
      </c>
      <c r="H116" s="37">
        <f>IF(ISNA(VLOOKUP($A116,Poilus,5,FALSE)),0,(VLOOKUP($A116,Poilus,5,FALSE)))</f>
        <v>0</v>
      </c>
      <c r="I116" s="37">
        <f>IF(ISNA(VLOOKUP($A116,phase1,5,FALSE)),0,(VLOOKUP($A116,phase1,5,FALSE)))</f>
        <v>0</v>
      </c>
      <c r="J116" s="37">
        <f>IF(ISNA(VLOOKUP($A116,smblitz,5,FALSE)),0,(VLOOKUP($A116,smblitz,5,FALSE)))</f>
        <v>0</v>
      </c>
      <c r="K116" s="27">
        <f>IF(ISNA(VLOOKUP($A116,smond,5,FALSE)),0,(VLOOKUP($A116,smond,5,FALSE)))</f>
        <v>39</v>
      </c>
      <c r="L116" s="37">
        <f>IF(ISNA(VLOOKUP($A116,chpt24,5,FALSE)),0,(VLOOKUP($A116,chpt24,5,FALSE)))</f>
        <v>0</v>
      </c>
      <c r="M116" s="37">
        <f>IF(ISNA(VLOOKUP($A116,phase2,5,FALSE)),0,(VLOOKUP($A116,phase2,5,FALSE)))</f>
        <v>0</v>
      </c>
      <c r="N116" s="37">
        <f>IF(ISNA(VLOOKUP($A116,phase3,5,FALSE)),0,(VLOOKUP($A116,phase3,5,FALSE)))</f>
        <v>0</v>
      </c>
      <c r="O116" s="37">
        <f>IF(ISNA(VLOOKUP($A116,chreg,5,FALSE)),0,(VLOOKUP($A116,chreg,5,FALSE)))</f>
        <v>0</v>
      </c>
      <c r="P116" s="37">
        <f>IF(ISNA(VLOOKUP($A116,eymoutiers,5,FALSE)),0,(VLOOKUP($A116,eymoutiers,5,FALSE)))</f>
        <v>0</v>
      </c>
      <c r="Q116" s="37">
        <f>IF(ISNA(VLOOKUP($A116,neuvic,5,FALSE)),0,(VLOOKUP($A116,neuvic,5,FALSE)))</f>
        <v>18</v>
      </c>
      <c r="R116" s="37">
        <f>IF(ISNA(VLOOKUP($A116,chalus,5,FALSE)),0,(VLOOKUP($A116,chalus,5,FALSE)))</f>
        <v>0</v>
      </c>
      <c r="S116" s="37">
        <f>IF(ISNA(VLOOKUP($A116,smrap,5,FALSE)),0,(VLOOKUP($A116,smrap,5,FALSE)))</f>
        <v>0</v>
      </c>
      <c r="T116" s="37">
        <f>IF(ISNA(VLOOKUP($A116,sorges,5,FALSE)),0,(VLOOKUP($A116,sorges,5,FALSE)))</f>
        <v>0</v>
      </c>
      <c r="U116" s="37">
        <f>IF(ISNA(VLOOKUP($A116,mussidan2,5,FALSE)),0,(VLOOKUP($A116,mussidan2,5,FALSE)))</f>
        <v>0</v>
      </c>
      <c r="V116" s="45">
        <f>IF(ISNA(VLOOKUP($A116,mussidan3,5,FALSE)),0,(VLOOKUP($A116,mussidan3,5,FALSE)))</f>
        <v>0</v>
      </c>
      <c r="W116" s="199">
        <f>SUM(E116:V116)</f>
        <v>75</v>
      </c>
    </row>
    <row r="117" spans="1:23" ht="11.25">
      <c r="A117" s="27">
        <v>1177021</v>
      </c>
      <c r="B117" s="28" t="s">
        <v>313</v>
      </c>
      <c r="C117" s="202">
        <v>6</v>
      </c>
      <c r="D117" s="27" t="s">
        <v>211</v>
      </c>
      <c r="E117" s="37">
        <f>IF(ISNA(VLOOKUP($A117,chpt87,5,FALSE)),0,(VLOOKUP($A117,chpt87,5,FALSE)))</f>
        <v>4</v>
      </c>
      <c r="F117" s="37">
        <f>IF(ISNA(VLOOKUP($A117,Loups,5,FALSE)),0,(VLOOKUP($A117,Loups,5,FALSE)))</f>
        <v>0</v>
      </c>
      <c r="G117" s="37">
        <f>IF(ISNA(VLOOKUP($A117,chpt19,5,FALSE)),0,(VLOOKUP($A117,chpt19,5,FALSE)))</f>
        <v>8</v>
      </c>
      <c r="H117" s="37">
        <f>IF(ISNA(VLOOKUP($A117,Poilus,5,FALSE)),0,(VLOOKUP($A117,Poilus,5,FALSE)))</f>
        <v>4</v>
      </c>
      <c r="I117" s="37">
        <f>IF(ISNA(VLOOKUP($A117,phase1,5,FALSE)),0,(VLOOKUP($A117,phase1,5,FALSE)))</f>
        <v>31</v>
      </c>
      <c r="J117" s="37">
        <f>IF(ISNA(VLOOKUP($A117,smblitz,5,FALSE)),0,(VLOOKUP($A117,smblitz,5,FALSE)))</f>
        <v>0</v>
      </c>
      <c r="K117" s="27">
        <f>IF(ISNA(VLOOKUP($A117,smond,5,FALSE)),0,(VLOOKUP($A117,smond,5,FALSE)))</f>
        <v>0</v>
      </c>
      <c r="L117" s="37">
        <f>IF(ISNA(VLOOKUP($A117,chpt24,5,FALSE)),0,(VLOOKUP($A117,chpt24,5,FALSE)))</f>
        <v>0</v>
      </c>
      <c r="M117" s="37">
        <f>IF(ISNA(VLOOKUP($A117,phase2,5,FALSE)),0,(VLOOKUP($A117,phase2,5,FALSE)))</f>
        <v>0</v>
      </c>
      <c r="N117" s="37">
        <f>IF(ISNA(VLOOKUP($A117,phase3,5,FALSE)),0,(VLOOKUP($A117,phase3,5,FALSE)))</f>
        <v>0</v>
      </c>
      <c r="O117" s="37">
        <f>IF(ISNA(VLOOKUP($A117,chreg,5,FALSE)),0,(VLOOKUP($A117,chreg,5,FALSE)))</f>
        <v>0</v>
      </c>
      <c r="P117" s="37">
        <f>IF(ISNA(VLOOKUP($A117,eymoutiers,5,FALSE)),0,(VLOOKUP($A117,eymoutiers,5,FALSE)))</f>
        <v>0</v>
      </c>
      <c r="Q117" s="37">
        <f>IF(ISNA(VLOOKUP($A117,neuvic,5,FALSE)),0,(VLOOKUP($A117,neuvic,5,FALSE)))</f>
        <v>0</v>
      </c>
      <c r="R117" s="37">
        <f>IF(ISNA(VLOOKUP($A117,chalus,5,FALSE)),0,(VLOOKUP($A117,chalus,5,FALSE)))</f>
        <v>22</v>
      </c>
      <c r="S117" s="37">
        <f>IF(ISNA(VLOOKUP($A117,smrap,5,FALSE)),0,(VLOOKUP($A117,smrap,5,FALSE)))</f>
        <v>0</v>
      </c>
      <c r="T117" s="37">
        <f>IF(ISNA(VLOOKUP($A117,sorges,5,FALSE)),0,(VLOOKUP($A117,sorges,5,FALSE)))</f>
        <v>0</v>
      </c>
      <c r="U117" s="37">
        <f>IF(ISNA(VLOOKUP($A117,mussidan2,5,FALSE)),0,(VLOOKUP($A117,mussidan2,5,FALSE)))</f>
        <v>0</v>
      </c>
      <c r="V117" s="45">
        <f>IF(ISNA(VLOOKUP($A117,mussidan3,5,FALSE)),0,(VLOOKUP($A117,mussidan3,5,FALSE)))</f>
        <v>0</v>
      </c>
      <c r="W117" s="199">
        <f>SUM(E117:V117)</f>
        <v>69</v>
      </c>
    </row>
    <row r="118" spans="1:23" ht="11.25">
      <c r="A118" s="27">
        <v>2600469</v>
      </c>
      <c r="B118" s="28" t="s">
        <v>220</v>
      </c>
      <c r="C118" s="202">
        <v>6</v>
      </c>
      <c r="D118" s="27" t="s">
        <v>211</v>
      </c>
      <c r="E118" s="37">
        <f>IF(ISNA(VLOOKUP($A118,chpt87,5,FALSE)),0,(VLOOKUP($A118,chpt87,5,FALSE)))</f>
        <v>0</v>
      </c>
      <c r="F118" s="37">
        <f>IF(ISNA(VLOOKUP($A118,Loups,5,FALSE)),0,(VLOOKUP($A118,Loups,5,FALSE)))</f>
        <v>28</v>
      </c>
      <c r="G118" s="37">
        <f>IF(ISNA(VLOOKUP($A118,chpt19,5,FALSE)),0,(VLOOKUP($A118,chpt19,5,FALSE)))</f>
        <v>0</v>
      </c>
      <c r="H118" s="37">
        <f>IF(ISNA(VLOOKUP($A118,Poilus,5,FALSE)),0,(VLOOKUP($A118,Poilus,5,FALSE)))</f>
        <v>0</v>
      </c>
      <c r="I118" s="37">
        <f>IF(ISNA(VLOOKUP($A118,phase1,5,FALSE)),0,(VLOOKUP($A118,phase1,5,FALSE)))</f>
        <v>0</v>
      </c>
      <c r="J118" s="37">
        <f>IF(ISNA(VLOOKUP($A118,smblitz,5,FALSE)),0,(VLOOKUP($A118,smblitz,5,FALSE)))</f>
        <v>0</v>
      </c>
      <c r="K118" s="27">
        <f>IF(ISNA(VLOOKUP($A118,smond,5,FALSE)),0,(VLOOKUP($A118,smond,5,FALSE)))</f>
        <v>0</v>
      </c>
      <c r="L118" s="37">
        <f>IF(ISNA(VLOOKUP($A118,chpt24,5,FALSE)),0,(VLOOKUP($A118,chpt24,5,FALSE)))</f>
        <v>0</v>
      </c>
      <c r="M118" s="37">
        <f>IF(ISNA(VLOOKUP($A118,phase2,5,FALSE)),0,(VLOOKUP($A118,phase2,5,FALSE)))</f>
        <v>0</v>
      </c>
      <c r="N118" s="37">
        <f>IF(ISNA(VLOOKUP($A118,phase3,5,FALSE)),0,(VLOOKUP($A118,phase3,5,FALSE)))</f>
        <v>0</v>
      </c>
      <c r="O118" s="37">
        <f>IF(ISNA(VLOOKUP($A118,chreg,5,FALSE)),0,(VLOOKUP($A118,chreg,5,FALSE)))</f>
        <v>28</v>
      </c>
      <c r="P118" s="37">
        <f>IF(ISNA(VLOOKUP($A118,eymoutiers,5,FALSE)),0,(VLOOKUP($A118,eymoutiers,5,FALSE)))</f>
        <v>0</v>
      </c>
      <c r="Q118" s="37">
        <f>IF(ISNA(VLOOKUP($A118,neuvic,5,FALSE)),0,(VLOOKUP($A118,neuvic,5,FALSE)))</f>
        <v>0</v>
      </c>
      <c r="R118" s="37">
        <f>IF(ISNA(VLOOKUP($A118,chalus,5,FALSE)),0,(VLOOKUP($A118,chalus,5,FALSE)))</f>
        <v>0</v>
      </c>
      <c r="S118" s="37">
        <f>IF(ISNA(VLOOKUP($A118,smrap,5,FALSE)),0,(VLOOKUP($A118,smrap,5,FALSE)))</f>
        <v>0</v>
      </c>
      <c r="T118" s="37">
        <f>IF(ISNA(VLOOKUP($A118,sorges,5,FALSE)),0,(VLOOKUP($A118,sorges,5,FALSE)))</f>
        <v>0</v>
      </c>
      <c r="U118" s="37">
        <f>IF(ISNA(VLOOKUP($A118,mussidan2,5,FALSE)),0,(VLOOKUP($A118,mussidan2,5,FALSE)))</f>
        <v>0</v>
      </c>
      <c r="V118" s="45">
        <f>IF(ISNA(VLOOKUP($A118,mussidan3,5,FALSE)),0,(VLOOKUP($A118,mussidan3,5,FALSE)))</f>
        <v>0</v>
      </c>
      <c r="W118" s="199">
        <f>SUM(E118:V118)</f>
        <v>56</v>
      </c>
    </row>
    <row r="119" spans="1:23" ht="11.25">
      <c r="A119" s="27">
        <v>1158918</v>
      </c>
      <c r="B119" s="28" t="s">
        <v>361</v>
      </c>
      <c r="C119" s="202">
        <v>7</v>
      </c>
      <c r="D119" s="27" t="s">
        <v>296</v>
      </c>
      <c r="E119" s="37">
        <f>IF(ISNA(VLOOKUP($A119,chpt87,5,FALSE)),0,(VLOOKUP($A119,chpt87,5,FALSE)))</f>
        <v>0</v>
      </c>
      <c r="F119" s="37">
        <f>IF(ISNA(VLOOKUP($A119,Loups,5,FALSE)),0,(VLOOKUP($A119,Loups,5,FALSE)))</f>
        <v>0</v>
      </c>
      <c r="G119" s="37">
        <f>IF(ISNA(VLOOKUP($A119,chpt19,5,FALSE)),0,(VLOOKUP($A119,chpt19,5,FALSE)))</f>
        <v>0</v>
      </c>
      <c r="H119" s="37">
        <f>IF(ISNA(VLOOKUP($A119,Poilus,5,FALSE)),0,(VLOOKUP($A119,Poilus,5,FALSE)))</f>
        <v>0</v>
      </c>
      <c r="I119" s="37">
        <f>IF(ISNA(VLOOKUP($A119,phase1,5,FALSE)),0,(VLOOKUP($A119,phase1,5,FALSE)))</f>
        <v>0</v>
      </c>
      <c r="J119" s="37">
        <f>IF(ISNA(VLOOKUP($A119,smblitz,5,FALSE)),0,(VLOOKUP($A119,smblitz,5,FALSE)))</f>
        <v>0</v>
      </c>
      <c r="K119" s="27">
        <f>IF(ISNA(VLOOKUP($A119,smond,5,FALSE)),0,(VLOOKUP($A119,smond,5,FALSE)))</f>
        <v>27</v>
      </c>
      <c r="L119" s="37">
        <f>IF(ISNA(VLOOKUP($A119,chpt24,5,FALSE)),0,(VLOOKUP($A119,chpt24,5,FALSE)))</f>
        <v>0</v>
      </c>
      <c r="M119" s="37">
        <f>IF(ISNA(VLOOKUP($A119,phase2,5,FALSE)),0,(VLOOKUP($A119,phase2,5,FALSE)))</f>
        <v>0</v>
      </c>
      <c r="N119" s="37">
        <f>IF(ISNA(VLOOKUP($A119,phase3,5,FALSE)),0,(VLOOKUP($A119,phase3,5,FALSE)))</f>
        <v>0</v>
      </c>
      <c r="O119" s="37">
        <f>IF(ISNA(VLOOKUP($A119,chreg,5,FALSE)),0,(VLOOKUP($A119,chreg,5,FALSE)))</f>
        <v>0</v>
      </c>
      <c r="P119" s="37">
        <f>IF(ISNA(VLOOKUP($A119,eymoutiers,5,FALSE)),0,(VLOOKUP($A119,eymoutiers,5,FALSE)))</f>
        <v>0</v>
      </c>
      <c r="Q119" s="37">
        <f>IF(ISNA(VLOOKUP($A119,neuvic,5,FALSE)),0,(VLOOKUP($A119,neuvic,5,FALSE)))</f>
        <v>22</v>
      </c>
      <c r="R119" s="37">
        <f>IF(ISNA(VLOOKUP($A119,chalus,5,FALSE)),0,(VLOOKUP($A119,chalus,5,FALSE)))</f>
        <v>0</v>
      </c>
      <c r="S119" s="37">
        <f>IF(ISNA(VLOOKUP($A119,smrap,5,FALSE)),0,(VLOOKUP($A119,smrap,5,FALSE)))</f>
        <v>0</v>
      </c>
      <c r="T119" s="37">
        <f>IF(ISNA(VLOOKUP($A119,sorges,5,FALSE)),0,(VLOOKUP($A119,sorges,5,FALSE)))</f>
        <v>0</v>
      </c>
      <c r="U119" s="37">
        <f>IF(ISNA(VLOOKUP($A119,mussidan2,5,FALSE)),0,(VLOOKUP($A119,mussidan2,5,FALSE)))</f>
        <v>0</v>
      </c>
      <c r="V119" s="45">
        <f>IF(ISNA(VLOOKUP($A119,mussidan3,5,FALSE)),0,(VLOOKUP($A119,mussidan3,5,FALSE)))</f>
        <v>0</v>
      </c>
      <c r="W119" s="199">
        <f>SUM(E119:V119)</f>
        <v>49</v>
      </c>
    </row>
    <row r="120" spans="1:23" ht="11.25">
      <c r="A120" s="27">
        <v>1057191</v>
      </c>
      <c r="B120" s="28" t="s">
        <v>97</v>
      </c>
      <c r="C120" s="202">
        <v>6</v>
      </c>
      <c r="D120" s="27" t="s">
        <v>84</v>
      </c>
      <c r="E120" s="37">
        <f>IF(ISNA(VLOOKUP($A120,chpt87,5,FALSE)),0,(VLOOKUP($A120,chpt87,5,FALSE)))</f>
        <v>0</v>
      </c>
      <c r="F120" s="37">
        <f>IF(ISNA(VLOOKUP($A120,Loups,5,FALSE)),0,(VLOOKUP($A120,Loups,5,FALSE)))</f>
        <v>0</v>
      </c>
      <c r="G120" s="37">
        <f>IF(ISNA(VLOOKUP($A120,chpt19,5,FALSE)),0,(VLOOKUP($A120,chpt19,5,FALSE)))</f>
        <v>0</v>
      </c>
      <c r="H120" s="37">
        <f>IF(ISNA(VLOOKUP($A120,Poilus,5,FALSE)),0,(VLOOKUP($A120,Poilus,5,FALSE)))</f>
        <v>0</v>
      </c>
      <c r="I120" s="37">
        <f>IF(ISNA(VLOOKUP($A120,phase1,5,FALSE)),0,(VLOOKUP($A120,phase1,5,FALSE)))</f>
        <v>0</v>
      </c>
      <c r="J120" s="37">
        <f>IF(ISNA(VLOOKUP($A120,smblitz,5,FALSE)),0,(VLOOKUP($A120,smblitz,5,FALSE)))</f>
        <v>0</v>
      </c>
      <c r="K120" s="27">
        <f>IF(ISNA(VLOOKUP($A120,smond,5,FALSE)),0,(VLOOKUP($A120,smond,5,FALSE)))</f>
        <v>47</v>
      </c>
      <c r="L120" s="37">
        <f>IF(ISNA(VLOOKUP($A120,chpt24,5,FALSE)),0,(VLOOKUP($A120,chpt24,5,FALSE)))</f>
        <v>0</v>
      </c>
      <c r="M120" s="37">
        <f>IF(ISNA(VLOOKUP($A120,phase2,5,FALSE)),0,(VLOOKUP($A120,phase2,5,FALSE)))</f>
        <v>0</v>
      </c>
      <c r="N120" s="37">
        <f>IF(ISNA(VLOOKUP($A120,phase3,5,FALSE)),0,(VLOOKUP($A120,phase3,5,FALSE)))</f>
        <v>0</v>
      </c>
      <c r="O120" s="37">
        <f>IF(ISNA(VLOOKUP($A120,chreg,5,FALSE)),0,(VLOOKUP($A120,chreg,5,FALSE)))</f>
        <v>0</v>
      </c>
      <c r="P120" s="37">
        <f>IF(ISNA(VLOOKUP($A120,eymoutiers,5,FALSE)),0,(VLOOKUP($A120,eymoutiers,5,FALSE)))</f>
        <v>0</v>
      </c>
      <c r="Q120" s="37">
        <f>IF(ISNA(VLOOKUP($A120,neuvic,5,FALSE)),0,(VLOOKUP($A120,neuvic,5,FALSE)))</f>
        <v>0</v>
      </c>
      <c r="R120" s="37">
        <f>IF(ISNA(VLOOKUP($A120,chalus,5,FALSE)),0,(VLOOKUP($A120,chalus,5,FALSE)))</f>
        <v>0</v>
      </c>
      <c r="S120" s="37">
        <f>IF(ISNA(VLOOKUP($A120,smrap,5,FALSE)),0,(VLOOKUP($A120,smrap,5,FALSE)))</f>
        <v>0</v>
      </c>
      <c r="T120" s="37">
        <f>IF(ISNA(VLOOKUP($A120,sorges,5,FALSE)),0,(VLOOKUP($A120,sorges,5,FALSE)))</f>
        <v>2</v>
      </c>
      <c r="U120" s="37">
        <f>IF(ISNA(VLOOKUP($A120,mussidan2,5,FALSE)),0,(VLOOKUP($A120,mussidan2,5,FALSE)))</f>
        <v>0</v>
      </c>
      <c r="V120" s="45">
        <f>IF(ISNA(VLOOKUP($A120,mussidan3,5,FALSE)),0,(VLOOKUP($A120,mussidan3,5,FALSE)))</f>
        <v>0</v>
      </c>
      <c r="W120" s="199">
        <f>SUM(E120:V120)</f>
        <v>49</v>
      </c>
    </row>
    <row r="121" spans="1:23" ht="11.25">
      <c r="A121" s="27">
        <v>1148561</v>
      </c>
      <c r="B121" s="28" t="s">
        <v>293</v>
      </c>
      <c r="C121" s="202">
        <v>6</v>
      </c>
      <c r="D121" s="27" t="s">
        <v>211</v>
      </c>
      <c r="E121" s="37">
        <f>IF(ISNA(VLOOKUP($A121,chpt87,5,FALSE)),0,(VLOOKUP($A121,chpt87,5,FALSE)))</f>
        <v>0</v>
      </c>
      <c r="F121" s="37">
        <f>IF(ISNA(VLOOKUP($A121,Loups,5,FALSE)),0,(VLOOKUP($A121,Loups,5,FALSE)))</f>
        <v>0</v>
      </c>
      <c r="G121" s="37">
        <f>IF(ISNA(VLOOKUP($A121,chpt19,5,FALSE)),0,(VLOOKUP($A121,chpt19,5,FALSE)))</f>
        <v>0</v>
      </c>
      <c r="H121" s="37">
        <f>IF(ISNA(VLOOKUP($A121,Poilus,5,FALSE)),0,(VLOOKUP($A121,Poilus,5,FALSE)))</f>
        <v>48</v>
      </c>
      <c r="I121" s="37">
        <f>IF(ISNA(VLOOKUP($A121,phase1,5,FALSE)),0,(VLOOKUP($A121,phase1,5,FALSE)))</f>
        <v>0</v>
      </c>
      <c r="J121" s="37">
        <f>IF(ISNA(VLOOKUP($A121,smblitz,5,FALSE)),0,(VLOOKUP($A121,smblitz,5,FALSE)))</f>
        <v>0</v>
      </c>
      <c r="K121" s="27">
        <f>IF(ISNA(VLOOKUP($A121,smond,5,FALSE)),0,(VLOOKUP($A121,smond,5,FALSE)))</f>
        <v>0</v>
      </c>
      <c r="L121" s="37">
        <f>IF(ISNA(VLOOKUP($A121,chpt24,5,FALSE)),0,(VLOOKUP($A121,chpt24,5,FALSE)))</f>
        <v>0</v>
      </c>
      <c r="M121" s="37">
        <f>IF(ISNA(VLOOKUP($A121,phase2,5,FALSE)),0,(VLOOKUP($A121,phase2,5,FALSE)))</f>
        <v>0</v>
      </c>
      <c r="N121" s="37">
        <f>IF(ISNA(VLOOKUP($A121,phase3,5,FALSE)),0,(VLOOKUP($A121,phase3,5,FALSE)))</f>
        <v>0</v>
      </c>
      <c r="O121" s="37">
        <f>IF(ISNA(VLOOKUP($A121,chreg,5,FALSE)),0,(VLOOKUP($A121,chreg,5,FALSE)))</f>
        <v>0</v>
      </c>
      <c r="P121" s="37">
        <f>IF(ISNA(VLOOKUP($A121,eymoutiers,5,FALSE)),0,(VLOOKUP($A121,eymoutiers,5,FALSE)))</f>
        <v>0</v>
      </c>
      <c r="Q121" s="37">
        <f>IF(ISNA(VLOOKUP($A121,neuvic,5,FALSE)),0,(VLOOKUP($A121,neuvic,5,FALSE)))</f>
        <v>0</v>
      </c>
      <c r="R121" s="37">
        <f>IF(ISNA(VLOOKUP($A121,chalus,5,FALSE)),0,(VLOOKUP($A121,chalus,5,FALSE)))</f>
        <v>0</v>
      </c>
      <c r="S121" s="37">
        <f>IF(ISNA(VLOOKUP($A121,smrap,5,FALSE)),0,(VLOOKUP($A121,smrap,5,FALSE)))</f>
        <v>0</v>
      </c>
      <c r="T121" s="37">
        <f>IF(ISNA(VLOOKUP($A121,sorges,5,FALSE)),0,(VLOOKUP($A121,sorges,5,FALSE)))</f>
        <v>0</v>
      </c>
      <c r="U121" s="37">
        <f>IF(ISNA(VLOOKUP($A121,mussidan2,5,FALSE)),0,(VLOOKUP($A121,mussidan2,5,FALSE)))</f>
        <v>0</v>
      </c>
      <c r="V121" s="45">
        <f>IF(ISNA(VLOOKUP($A121,mussidan3,5,FALSE)),0,(VLOOKUP($A121,mussidan3,5,FALSE)))</f>
        <v>0</v>
      </c>
      <c r="W121" s="199">
        <f>SUM(E121:V121)</f>
        <v>48</v>
      </c>
    </row>
    <row r="122" spans="1:23" ht="11.25">
      <c r="A122" s="27">
        <v>1029987</v>
      </c>
      <c r="B122" s="28" t="s">
        <v>197</v>
      </c>
      <c r="C122" s="202">
        <v>6</v>
      </c>
      <c r="D122" s="27" t="s">
        <v>194</v>
      </c>
      <c r="E122" s="37">
        <f>IF(ISNA(VLOOKUP($A122,chpt87,5,FALSE)),0,(VLOOKUP($A122,chpt87,5,FALSE)))</f>
        <v>0</v>
      </c>
      <c r="F122" s="37">
        <f>IF(ISNA(VLOOKUP($A122,Loups,5,FALSE)),0,(VLOOKUP($A122,Loups,5,FALSE)))</f>
        <v>0</v>
      </c>
      <c r="G122" s="37">
        <f>IF(ISNA(VLOOKUP($A122,chpt19,5,FALSE)),0,(VLOOKUP($A122,chpt19,5,FALSE)))</f>
        <v>0</v>
      </c>
      <c r="H122" s="37">
        <f>IF(ISNA(VLOOKUP($A122,Poilus,5,FALSE)),0,(VLOOKUP($A122,Poilus,5,FALSE)))</f>
        <v>0</v>
      </c>
      <c r="I122" s="37">
        <f>IF(ISNA(VLOOKUP($A122,phase1,5,FALSE)),0,(VLOOKUP($A122,phase1,5,FALSE)))</f>
        <v>0</v>
      </c>
      <c r="J122" s="37">
        <f>IF(ISNA(VLOOKUP($A122,smblitz,5,FALSE)),0,(VLOOKUP($A122,smblitz,5,FALSE)))</f>
        <v>0</v>
      </c>
      <c r="K122" s="27">
        <f>IF(ISNA(VLOOKUP($A122,smond,5,FALSE)),0,(VLOOKUP($A122,smond,5,FALSE)))</f>
        <v>46</v>
      </c>
      <c r="L122" s="37">
        <f>IF(ISNA(VLOOKUP($A122,chpt24,5,FALSE)),0,(VLOOKUP($A122,chpt24,5,FALSE)))</f>
        <v>0</v>
      </c>
      <c r="M122" s="37">
        <f>IF(ISNA(VLOOKUP($A122,phase2,5,FALSE)),0,(VLOOKUP($A122,phase2,5,FALSE)))</f>
        <v>0</v>
      </c>
      <c r="N122" s="37">
        <f>IF(ISNA(VLOOKUP($A122,phase3,5,FALSE)),0,(VLOOKUP($A122,phase3,5,FALSE)))</f>
        <v>0</v>
      </c>
      <c r="O122" s="37">
        <f>IF(ISNA(VLOOKUP($A122,chreg,5,FALSE)),0,(VLOOKUP($A122,chreg,5,FALSE)))</f>
        <v>0</v>
      </c>
      <c r="P122" s="37">
        <f>IF(ISNA(VLOOKUP($A122,eymoutiers,5,FALSE)),0,(VLOOKUP($A122,eymoutiers,5,FALSE)))</f>
        <v>0</v>
      </c>
      <c r="Q122" s="37">
        <f>IF(ISNA(VLOOKUP($A122,neuvic,5,FALSE)),0,(VLOOKUP($A122,neuvic,5,FALSE)))</f>
        <v>0</v>
      </c>
      <c r="R122" s="37">
        <f>IF(ISNA(VLOOKUP($A122,chalus,5,FALSE)),0,(VLOOKUP($A122,chalus,5,FALSE)))</f>
        <v>0</v>
      </c>
      <c r="S122" s="37">
        <f>IF(ISNA(VLOOKUP($A122,smrap,5,FALSE)),0,(VLOOKUP($A122,smrap,5,FALSE)))</f>
        <v>0</v>
      </c>
      <c r="T122" s="37">
        <f>IF(ISNA(VLOOKUP($A122,sorges,5,FALSE)),0,(VLOOKUP($A122,sorges,5,FALSE)))</f>
        <v>0</v>
      </c>
      <c r="U122" s="37">
        <f>IF(ISNA(VLOOKUP($A122,mussidan2,5,FALSE)),0,(VLOOKUP($A122,mussidan2,5,FALSE)))</f>
        <v>0</v>
      </c>
      <c r="V122" s="45">
        <f>IF(ISNA(VLOOKUP($A122,mussidan3,5,FALSE)),0,(VLOOKUP($A122,mussidan3,5,FALSE)))</f>
        <v>0</v>
      </c>
      <c r="W122" s="199">
        <f>SUM(E122:V122)</f>
        <v>46</v>
      </c>
    </row>
    <row r="123" spans="1:23" ht="11.25">
      <c r="A123" s="27">
        <v>1118957</v>
      </c>
      <c r="B123" s="28" t="s">
        <v>60</v>
      </c>
      <c r="C123" s="202">
        <v>6</v>
      </c>
      <c r="D123" s="27" t="s">
        <v>51</v>
      </c>
      <c r="E123" s="37">
        <f>IF(ISNA(VLOOKUP($A123,chpt87,5,FALSE)),0,(VLOOKUP($A123,chpt87,5,FALSE)))</f>
        <v>0</v>
      </c>
      <c r="F123" s="37">
        <f>IF(ISNA(VLOOKUP($A123,Loups,5,FALSE)),0,(VLOOKUP($A123,Loups,5,FALSE)))</f>
        <v>6</v>
      </c>
      <c r="G123" s="37">
        <f>IF(ISNA(VLOOKUP($A123,chpt19,5,FALSE)),0,(VLOOKUP($A123,chpt19,5,FALSE)))</f>
        <v>0</v>
      </c>
      <c r="H123" s="37">
        <f>IF(ISNA(VLOOKUP($A123,Poilus,5,FALSE)),0,(VLOOKUP($A123,Poilus,5,FALSE)))</f>
        <v>0</v>
      </c>
      <c r="I123" s="37">
        <f>IF(ISNA(VLOOKUP($A123,phase1,5,FALSE)),0,(VLOOKUP($A123,phase1,5,FALSE)))</f>
        <v>0</v>
      </c>
      <c r="J123" s="37">
        <f>IF(ISNA(VLOOKUP($A123,smblitz,5,FALSE)),0,(VLOOKUP($A123,smblitz,5,FALSE)))</f>
        <v>0</v>
      </c>
      <c r="K123" s="27">
        <f>IF(ISNA(VLOOKUP($A123,smond,5,FALSE)),0,(VLOOKUP($A123,smond,5,FALSE)))</f>
        <v>0</v>
      </c>
      <c r="L123" s="37">
        <f>IF(ISNA(VLOOKUP($A123,chpt24,5,FALSE)),0,(VLOOKUP($A123,chpt24,5,FALSE)))</f>
        <v>0</v>
      </c>
      <c r="M123" s="37">
        <f>IF(ISNA(VLOOKUP($A123,phase2,5,FALSE)),0,(VLOOKUP($A123,phase2,5,FALSE)))</f>
        <v>0</v>
      </c>
      <c r="N123" s="37">
        <f>IF(ISNA(VLOOKUP($A123,phase3,5,FALSE)),0,(VLOOKUP($A123,phase3,5,FALSE)))</f>
        <v>0</v>
      </c>
      <c r="O123" s="37">
        <f>IF(ISNA(VLOOKUP($A123,chreg,5,FALSE)),0,(VLOOKUP($A123,chreg,5,FALSE)))</f>
        <v>0</v>
      </c>
      <c r="P123" s="37">
        <f>IF(ISNA(VLOOKUP($A123,eymoutiers,5,FALSE)),0,(VLOOKUP($A123,eymoutiers,5,FALSE)))</f>
        <v>38</v>
      </c>
      <c r="Q123" s="37">
        <f>IF(ISNA(VLOOKUP($A123,neuvic,5,FALSE)),0,(VLOOKUP($A123,neuvic,5,FALSE)))</f>
        <v>0</v>
      </c>
      <c r="R123" s="37">
        <f>IF(ISNA(VLOOKUP($A123,chalus,5,FALSE)),0,(VLOOKUP($A123,chalus,5,FALSE)))</f>
        <v>0</v>
      </c>
      <c r="S123" s="37">
        <f>IF(ISNA(VLOOKUP($A123,smrap,5,FALSE)),0,(VLOOKUP($A123,smrap,5,FALSE)))</f>
        <v>0</v>
      </c>
      <c r="T123" s="37">
        <f>IF(ISNA(VLOOKUP($A123,sorges,5,FALSE)),0,(VLOOKUP($A123,sorges,5,FALSE)))</f>
        <v>0</v>
      </c>
      <c r="U123" s="37">
        <f>IF(ISNA(VLOOKUP($A123,mussidan2,5,FALSE)),0,(VLOOKUP($A123,mussidan2,5,FALSE)))</f>
        <v>0</v>
      </c>
      <c r="V123" s="45">
        <f>IF(ISNA(VLOOKUP($A123,mussidan3,5,FALSE)),0,(VLOOKUP($A123,mussidan3,5,FALSE)))</f>
        <v>0</v>
      </c>
      <c r="W123" s="199">
        <f>SUM(E123:V123)</f>
        <v>44</v>
      </c>
    </row>
    <row r="124" spans="1:23" ht="11.25">
      <c r="A124" s="27">
        <v>1001601</v>
      </c>
      <c r="B124" s="28" t="s">
        <v>359</v>
      </c>
      <c r="C124" s="202">
        <v>7</v>
      </c>
      <c r="D124" s="27" t="s">
        <v>296</v>
      </c>
      <c r="E124" s="37">
        <f>IF(ISNA(VLOOKUP($A124,chpt87,5,FALSE)),0,(VLOOKUP($A124,chpt87,5,FALSE)))</f>
        <v>0</v>
      </c>
      <c r="F124" s="37">
        <f>IF(ISNA(VLOOKUP($A124,Loups,5,FALSE)),0,(VLOOKUP($A124,Loups,5,FALSE)))</f>
        <v>0</v>
      </c>
      <c r="G124" s="37">
        <f>IF(ISNA(VLOOKUP($A124,chpt19,5,FALSE)),0,(VLOOKUP($A124,chpt19,5,FALSE)))</f>
        <v>16</v>
      </c>
      <c r="H124" s="37">
        <f>IF(ISNA(VLOOKUP($A124,Poilus,5,FALSE)),0,(VLOOKUP($A124,Poilus,5,FALSE)))</f>
        <v>0</v>
      </c>
      <c r="I124" s="37">
        <f>IF(ISNA(VLOOKUP($A124,phase1,5,FALSE)),0,(VLOOKUP($A124,phase1,5,FALSE)))</f>
        <v>0</v>
      </c>
      <c r="J124" s="37">
        <f>IF(ISNA(VLOOKUP($A124,smblitz,5,FALSE)),0,(VLOOKUP($A124,smblitz,5,FALSE)))</f>
        <v>0</v>
      </c>
      <c r="K124" s="27">
        <f>IF(ISNA(VLOOKUP($A124,smond,5,FALSE)),0,(VLOOKUP($A124,smond,5,FALSE)))</f>
        <v>19</v>
      </c>
      <c r="L124" s="37">
        <f>IF(ISNA(VLOOKUP($A124,chpt24,5,FALSE)),0,(VLOOKUP($A124,chpt24,5,FALSE)))</f>
        <v>0</v>
      </c>
      <c r="M124" s="37">
        <f>IF(ISNA(VLOOKUP($A124,phase2,5,FALSE)),0,(VLOOKUP($A124,phase2,5,FALSE)))</f>
        <v>0</v>
      </c>
      <c r="N124" s="37">
        <f>IF(ISNA(VLOOKUP($A124,phase3,5,FALSE)),0,(VLOOKUP($A124,phase3,5,FALSE)))</f>
        <v>0</v>
      </c>
      <c r="O124" s="37">
        <f>IF(ISNA(VLOOKUP($A124,chreg,5,FALSE)),0,(VLOOKUP($A124,chreg,5,FALSE)))</f>
        <v>0</v>
      </c>
      <c r="P124" s="37">
        <f>IF(ISNA(VLOOKUP($A124,eymoutiers,5,FALSE)),0,(VLOOKUP($A124,eymoutiers,5,FALSE)))</f>
        <v>0</v>
      </c>
      <c r="Q124" s="37">
        <f>IF(ISNA(VLOOKUP($A124,neuvic,5,FALSE)),0,(VLOOKUP($A124,neuvic,5,FALSE)))</f>
        <v>2</v>
      </c>
      <c r="R124" s="37">
        <f>IF(ISNA(VLOOKUP($A124,chalus,5,FALSE)),0,(VLOOKUP($A124,chalus,5,FALSE)))</f>
        <v>0</v>
      </c>
      <c r="S124" s="37">
        <f>IF(ISNA(VLOOKUP($A124,smrap,5,FALSE)),0,(VLOOKUP($A124,smrap,5,FALSE)))</f>
        <v>0</v>
      </c>
      <c r="T124" s="37">
        <f>IF(ISNA(VLOOKUP($A124,sorges,5,FALSE)),0,(VLOOKUP($A124,sorges,5,FALSE)))</f>
        <v>0</v>
      </c>
      <c r="U124" s="37">
        <f>IF(ISNA(VLOOKUP($A124,mussidan2,5,FALSE)),0,(VLOOKUP($A124,mussidan2,5,FALSE)))</f>
        <v>0</v>
      </c>
      <c r="V124" s="45">
        <f>IF(ISNA(VLOOKUP($A124,mussidan3,5,FALSE)),0,(VLOOKUP($A124,mussidan3,5,FALSE)))</f>
        <v>0</v>
      </c>
      <c r="W124" s="199">
        <f>SUM(E124:V124)</f>
        <v>37</v>
      </c>
    </row>
    <row r="125" spans="1:23" ht="11.25">
      <c r="A125" s="27">
        <v>1102145</v>
      </c>
      <c r="B125" s="28" t="s">
        <v>221</v>
      </c>
      <c r="C125" s="202">
        <v>6</v>
      </c>
      <c r="D125" s="27" t="s">
        <v>211</v>
      </c>
      <c r="E125" s="37">
        <f>IF(ISNA(VLOOKUP($A125,chpt87,5,FALSE)),0,(VLOOKUP($A125,chpt87,5,FALSE)))</f>
        <v>0</v>
      </c>
      <c r="F125" s="37">
        <f>IF(ISNA(VLOOKUP($A125,Loups,5,FALSE)),0,(VLOOKUP($A125,Loups,5,FALSE)))</f>
        <v>0</v>
      </c>
      <c r="G125" s="37">
        <f>IF(ISNA(VLOOKUP($A125,chpt19,5,FALSE)),0,(VLOOKUP($A125,chpt19,5,FALSE)))</f>
        <v>0</v>
      </c>
      <c r="H125" s="37">
        <f>IF(ISNA(VLOOKUP($A125,Poilus,5,FALSE)),0,(VLOOKUP($A125,Poilus,5,FALSE)))</f>
        <v>36</v>
      </c>
      <c r="I125" s="37">
        <f>IF(ISNA(VLOOKUP($A125,phase1,5,FALSE)),0,(VLOOKUP($A125,phase1,5,FALSE)))</f>
        <v>0</v>
      </c>
      <c r="J125" s="37">
        <f>IF(ISNA(VLOOKUP($A125,smblitz,5,FALSE)),0,(VLOOKUP($A125,smblitz,5,FALSE)))</f>
        <v>0</v>
      </c>
      <c r="K125" s="27">
        <f>IF(ISNA(VLOOKUP($A125,smond,5,FALSE)),0,(VLOOKUP($A125,smond,5,FALSE)))</f>
        <v>0</v>
      </c>
      <c r="L125" s="37">
        <f>IF(ISNA(VLOOKUP($A125,chpt24,5,FALSE)),0,(VLOOKUP($A125,chpt24,5,FALSE)))</f>
        <v>0</v>
      </c>
      <c r="M125" s="37">
        <f>IF(ISNA(VLOOKUP($A125,phase2,5,FALSE)),0,(VLOOKUP($A125,phase2,5,FALSE)))</f>
        <v>0</v>
      </c>
      <c r="N125" s="37">
        <f>IF(ISNA(VLOOKUP($A125,phase3,5,FALSE)),0,(VLOOKUP($A125,phase3,5,FALSE)))</f>
        <v>0</v>
      </c>
      <c r="O125" s="37">
        <f>IF(ISNA(VLOOKUP($A125,chreg,5,FALSE)),0,(VLOOKUP($A125,chreg,5,FALSE)))</f>
        <v>0</v>
      </c>
      <c r="P125" s="37">
        <f>IF(ISNA(VLOOKUP($A125,eymoutiers,5,FALSE)),0,(VLOOKUP($A125,eymoutiers,5,FALSE)))</f>
        <v>0</v>
      </c>
      <c r="Q125" s="37">
        <f>IF(ISNA(VLOOKUP($A125,neuvic,5,FALSE)),0,(VLOOKUP($A125,neuvic,5,FALSE)))</f>
        <v>0</v>
      </c>
      <c r="R125" s="37">
        <f>IF(ISNA(VLOOKUP($A125,chalus,5,FALSE)),0,(VLOOKUP($A125,chalus,5,FALSE)))</f>
        <v>0</v>
      </c>
      <c r="S125" s="37">
        <f>IF(ISNA(VLOOKUP($A125,smrap,5,FALSE)),0,(VLOOKUP($A125,smrap,5,FALSE)))</f>
        <v>0</v>
      </c>
      <c r="T125" s="37">
        <f>IF(ISNA(VLOOKUP($A125,sorges,5,FALSE)),0,(VLOOKUP($A125,sorges,5,FALSE)))</f>
        <v>0</v>
      </c>
      <c r="U125" s="37">
        <f>IF(ISNA(VLOOKUP($A125,mussidan2,5,FALSE)),0,(VLOOKUP($A125,mussidan2,5,FALSE)))</f>
        <v>0</v>
      </c>
      <c r="V125" s="45">
        <f>IF(ISNA(VLOOKUP($A125,mussidan3,5,FALSE)),0,(VLOOKUP($A125,mussidan3,5,FALSE)))</f>
        <v>0</v>
      </c>
      <c r="W125" s="199">
        <f>SUM(E125:V125)</f>
        <v>36</v>
      </c>
    </row>
    <row r="126" spans="1:23" ht="11.25">
      <c r="A126" s="27">
        <v>1092775</v>
      </c>
      <c r="B126" s="28" t="s">
        <v>37</v>
      </c>
      <c r="C126" s="202">
        <v>6</v>
      </c>
      <c r="D126" s="27" t="s">
        <v>44</v>
      </c>
      <c r="E126" s="37">
        <f>IF(ISNA(VLOOKUP($A126,chpt87,5,FALSE)),0,(VLOOKUP($A126,chpt87,5,FALSE)))</f>
        <v>14</v>
      </c>
      <c r="F126" s="37">
        <f>IF(ISNA(VLOOKUP($A126,Loups,5,FALSE)),0,(VLOOKUP($A126,Loups,5,FALSE)))</f>
        <v>0</v>
      </c>
      <c r="G126" s="37">
        <f>IF(ISNA(VLOOKUP($A126,chpt19,5,FALSE)),0,(VLOOKUP($A126,chpt19,5,FALSE)))</f>
        <v>0</v>
      </c>
      <c r="H126" s="37">
        <f>IF(ISNA(VLOOKUP($A126,Poilus,5,FALSE)),0,(VLOOKUP($A126,Poilus,5,FALSE)))</f>
        <v>12</v>
      </c>
      <c r="I126" s="37">
        <f>IF(ISNA(VLOOKUP($A126,phase1,5,FALSE)),0,(VLOOKUP($A126,phase1,5,FALSE)))</f>
        <v>0</v>
      </c>
      <c r="J126" s="37">
        <f>IF(ISNA(VLOOKUP($A126,smblitz,5,FALSE)),0,(VLOOKUP($A126,smblitz,5,FALSE)))</f>
        <v>0</v>
      </c>
      <c r="K126" s="27">
        <f>IF(ISNA(VLOOKUP($A126,smond,5,FALSE)),0,(VLOOKUP($A126,smond,5,FALSE)))</f>
        <v>0</v>
      </c>
      <c r="L126" s="37">
        <f>IF(ISNA(VLOOKUP($A126,chpt24,5,FALSE)),0,(VLOOKUP($A126,chpt24,5,FALSE)))</f>
        <v>0</v>
      </c>
      <c r="M126" s="37">
        <f>IF(ISNA(VLOOKUP($A126,phase2,5,FALSE)),0,(VLOOKUP($A126,phase2,5,FALSE)))</f>
        <v>0</v>
      </c>
      <c r="N126" s="37">
        <f>IF(ISNA(VLOOKUP($A126,phase3,5,FALSE)),0,(VLOOKUP($A126,phase3,5,FALSE)))</f>
        <v>0</v>
      </c>
      <c r="O126" s="37">
        <f>IF(ISNA(VLOOKUP($A126,chreg,5,FALSE)),0,(VLOOKUP($A126,chreg,5,FALSE)))</f>
        <v>10</v>
      </c>
      <c r="P126" s="37">
        <f>IF(ISNA(VLOOKUP($A126,eymoutiers,5,FALSE)),0,(VLOOKUP($A126,eymoutiers,5,FALSE)))</f>
        <v>0</v>
      </c>
      <c r="Q126" s="37">
        <f>IF(ISNA(VLOOKUP($A126,neuvic,5,FALSE)),0,(VLOOKUP($A126,neuvic,5,FALSE)))</f>
        <v>0</v>
      </c>
      <c r="R126" s="37">
        <f>IF(ISNA(VLOOKUP($A126,chalus,5,FALSE)),0,(VLOOKUP($A126,chalus,5,FALSE)))</f>
        <v>0</v>
      </c>
      <c r="S126" s="37">
        <f>IF(ISNA(VLOOKUP($A126,smrap,5,FALSE)),0,(VLOOKUP($A126,smrap,5,FALSE)))</f>
        <v>0</v>
      </c>
      <c r="T126" s="37">
        <f>IF(ISNA(VLOOKUP($A126,sorges,5,FALSE)),0,(VLOOKUP($A126,sorges,5,FALSE)))</f>
        <v>0</v>
      </c>
      <c r="U126" s="37">
        <f>IF(ISNA(VLOOKUP($A126,mussidan2,5,FALSE)),0,(VLOOKUP($A126,mussidan2,5,FALSE)))</f>
        <v>0</v>
      </c>
      <c r="V126" s="45">
        <f>IF(ISNA(VLOOKUP($A126,mussidan3,5,FALSE)),0,(VLOOKUP($A126,mussidan3,5,FALSE)))</f>
        <v>0</v>
      </c>
      <c r="W126" s="199">
        <f>SUM(E126:V126)</f>
        <v>36</v>
      </c>
    </row>
    <row r="127" spans="1:23" ht="11.25">
      <c r="A127" s="27">
        <v>1195102</v>
      </c>
      <c r="B127" s="28" t="s">
        <v>295</v>
      </c>
      <c r="C127" s="202">
        <v>6</v>
      </c>
      <c r="D127" s="27" t="s">
        <v>296</v>
      </c>
      <c r="E127" s="37">
        <f>IF(ISNA(VLOOKUP($A127,chpt87,5,FALSE)),0,(VLOOKUP($A127,chpt87,5,FALSE)))</f>
        <v>0</v>
      </c>
      <c r="F127" s="37">
        <f>IF(ISNA(VLOOKUP($A127,Loups,5,FALSE)),0,(VLOOKUP($A127,Loups,5,FALSE)))</f>
        <v>0</v>
      </c>
      <c r="G127" s="37">
        <f>IF(ISNA(VLOOKUP($A127,chpt19,5,FALSE)),0,(VLOOKUP($A127,chpt19,5,FALSE)))</f>
        <v>12</v>
      </c>
      <c r="H127" s="37">
        <f>IF(ISNA(VLOOKUP($A127,Poilus,5,FALSE)),0,(VLOOKUP($A127,Poilus,5,FALSE)))</f>
        <v>0</v>
      </c>
      <c r="I127" s="37">
        <f>IF(ISNA(VLOOKUP($A127,phase1,5,FALSE)),0,(VLOOKUP($A127,phase1,5,FALSE)))</f>
        <v>0</v>
      </c>
      <c r="J127" s="37">
        <f>IF(ISNA(VLOOKUP($A127,smblitz,5,FALSE)),0,(VLOOKUP($A127,smblitz,5,FALSE)))</f>
        <v>0</v>
      </c>
      <c r="K127" s="27">
        <f>IF(ISNA(VLOOKUP($A127,smond,5,FALSE)),0,(VLOOKUP($A127,smond,5,FALSE)))</f>
        <v>0</v>
      </c>
      <c r="L127" s="37">
        <f>IF(ISNA(VLOOKUP($A127,chpt24,5,FALSE)),0,(VLOOKUP($A127,chpt24,5,FALSE)))</f>
        <v>0</v>
      </c>
      <c r="M127" s="37">
        <f>IF(ISNA(VLOOKUP($A127,phase2,5,FALSE)),0,(VLOOKUP($A127,phase2,5,FALSE)))</f>
        <v>0</v>
      </c>
      <c r="N127" s="37">
        <f>IF(ISNA(VLOOKUP($A127,phase3,5,FALSE)),0,(VLOOKUP($A127,phase3,5,FALSE)))</f>
        <v>0</v>
      </c>
      <c r="O127" s="37">
        <f>IF(ISNA(VLOOKUP($A127,chreg,5,FALSE)),0,(VLOOKUP($A127,chreg,5,FALSE)))</f>
        <v>0</v>
      </c>
      <c r="P127" s="37">
        <f>IF(ISNA(VLOOKUP($A127,eymoutiers,5,FALSE)),0,(VLOOKUP($A127,eymoutiers,5,FALSE)))</f>
        <v>0</v>
      </c>
      <c r="Q127" s="37">
        <f>IF(ISNA(VLOOKUP($A127,neuvic,5,FALSE)),0,(VLOOKUP($A127,neuvic,5,FALSE)))</f>
        <v>22</v>
      </c>
      <c r="R127" s="37">
        <f>IF(ISNA(VLOOKUP($A127,chalus,5,FALSE)),0,(VLOOKUP($A127,chalus,5,FALSE)))</f>
        <v>0</v>
      </c>
      <c r="S127" s="37">
        <f>IF(ISNA(VLOOKUP($A127,smrap,5,FALSE)),0,(VLOOKUP($A127,smrap,5,FALSE)))</f>
        <v>0</v>
      </c>
      <c r="T127" s="37">
        <f>IF(ISNA(VLOOKUP($A127,sorges,5,FALSE)),0,(VLOOKUP($A127,sorges,5,FALSE)))</f>
        <v>0</v>
      </c>
      <c r="U127" s="37">
        <f>IF(ISNA(VLOOKUP($A127,mussidan2,5,FALSE)),0,(VLOOKUP($A127,mussidan2,5,FALSE)))</f>
        <v>0</v>
      </c>
      <c r="V127" s="45">
        <f>IF(ISNA(VLOOKUP($A127,mussidan3,5,FALSE)),0,(VLOOKUP($A127,mussidan3,5,FALSE)))</f>
        <v>0</v>
      </c>
      <c r="W127" s="199">
        <f>SUM(E127:V127)</f>
        <v>34</v>
      </c>
    </row>
    <row r="128" spans="1:23" ht="11.25">
      <c r="A128" s="27">
        <v>1114579</v>
      </c>
      <c r="B128" s="28" t="s">
        <v>16</v>
      </c>
      <c r="C128" s="202">
        <v>6</v>
      </c>
      <c r="D128" s="27" t="s">
        <v>26</v>
      </c>
      <c r="E128" s="37">
        <f>IF(ISNA(VLOOKUP($A128,chpt87,5,FALSE)),0,(VLOOKUP($A128,chpt87,5,FALSE)))</f>
        <v>0</v>
      </c>
      <c r="F128" s="37">
        <f>IF(ISNA(VLOOKUP($A128,Loups,5,FALSE)),0,(VLOOKUP($A128,Loups,5,FALSE)))</f>
        <v>0</v>
      </c>
      <c r="G128" s="37">
        <f>IF(ISNA(VLOOKUP($A128,chpt19,5,FALSE)),0,(VLOOKUP($A128,chpt19,5,FALSE)))</f>
        <v>0</v>
      </c>
      <c r="H128" s="37">
        <f>IF(ISNA(VLOOKUP($A128,Poilus,5,FALSE)),0,(VLOOKUP($A128,Poilus,5,FALSE)))</f>
        <v>0</v>
      </c>
      <c r="I128" s="37">
        <f>IF(ISNA(VLOOKUP($A128,phase1,5,FALSE)),0,(VLOOKUP($A128,phase1,5,FALSE)))</f>
        <v>0</v>
      </c>
      <c r="J128" s="37">
        <f>IF(ISNA(VLOOKUP($A128,smblitz,5,FALSE)),0,(VLOOKUP($A128,smblitz,5,FALSE)))</f>
        <v>0</v>
      </c>
      <c r="K128" s="27">
        <f>IF(ISNA(VLOOKUP($A128,smond,5,FALSE)),0,(VLOOKUP($A128,smond,5,FALSE)))</f>
        <v>0</v>
      </c>
      <c r="L128" s="37">
        <f>IF(ISNA(VLOOKUP($A128,chpt24,5,FALSE)),0,(VLOOKUP($A128,chpt24,5,FALSE)))</f>
        <v>0</v>
      </c>
      <c r="M128" s="37">
        <f>IF(ISNA(VLOOKUP($A128,phase2,5,FALSE)),0,(VLOOKUP($A128,phase2,5,FALSE)))</f>
        <v>0</v>
      </c>
      <c r="N128" s="37">
        <f>IF(ISNA(VLOOKUP($A128,phase3,5,FALSE)),0,(VLOOKUP($A128,phase3,5,FALSE)))</f>
        <v>0</v>
      </c>
      <c r="O128" s="37">
        <f>IF(ISNA(VLOOKUP($A128,chreg,5,FALSE)),0,(VLOOKUP($A128,chreg,5,FALSE)))</f>
        <v>0</v>
      </c>
      <c r="P128" s="37">
        <f>IF(ISNA(VLOOKUP($A128,eymoutiers,5,FALSE)),0,(VLOOKUP($A128,eymoutiers,5,FALSE)))</f>
        <v>34</v>
      </c>
      <c r="Q128" s="37">
        <f>IF(ISNA(VLOOKUP($A128,neuvic,5,FALSE)),0,(VLOOKUP($A128,neuvic,5,FALSE)))</f>
        <v>0</v>
      </c>
      <c r="R128" s="37">
        <f>IF(ISNA(VLOOKUP($A128,chalus,5,FALSE)),0,(VLOOKUP($A128,chalus,5,FALSE)))</f>
        <v>0</v>
      </c>
      <c r="S128" s="37">
        <f>IF(ISNA(VLOOKUP($A128,smrap,5,FALSE)),0,(VLOOKUP($A128,smrap,5,FALSE)))</f>
        <v>0</v>
      </c>
      <c r="T128" s="37">
        <f>IF(ISNA(VLOOKUP($A128,sorges,5,FALSE)),0,(VLOOKUP($A128,sorges,5,FALSE)))</f>
        <v>0</v>
      </c>
      <c r="U128" s="37">
        <f>IF(ISNA(VLOOKUP($A128,mussidan2,5,FALSE)),0,(VLOOKUP($A128,mussidan2,5,FALSE)))</f>
        <v>0</v>
      </c>
      <c r="V128" s="45">
        <f>IF(ISNA(VLOOKUP($A128,mussidan3,5,FALSE)),0,(VLOOKUP($A128,mussidan3,5,FALSE)))</f>
        <v>0</v>
      </c>
      <c r="W128" s="199">
        <f>SUM(E128:V128)</f>
        <v>34</v>
      </c>
    </row>
    <row r="129" spans="1:23" ht="11.25">
      <c r="A129" s="27">
        <v>1351371</v>
      </c>
      <c r="B129" s="28" t="s">
        <v>322</v>
      </c>
      <c r="C129" s="202">
        <v>6</v>
      </c>
      <c r="D129" s="27" t="s">
        <v>132</v>
      </c>
      <c r="E129" s="37">
        <f>IF(ISNA(VLOOKUP($A129,chpt87,5,FALSE)),0,(VLOOKUP($A129,chpt87,5,FALSE)))</f>
        <v>0</v>
      </c>
      <c r="F129" s="37">
        <f>IF(ISNA(VLOOKUP($A129,Loups,5,FALSE)),0,(VLOOKUP($A129,Loups,5,FALSE)))</f>
        <v>0</v>
      </c>
      <c r="G129" s="37">
        <f>IF(ISNA(VLOOKUP($A129,chpt19,5,FALSE)),0,(VLOOKUP($A129,chpt19,5,FALSE)))</f>
        <v>0</v>
      </c>
      <c r="H129" s="37">
        <f>IF(ISNA(VLOOKUP($A129,Poilus,5,FALSE)),0,(VLOOKUP($A129,Poilus,5,FALSE)))</f>
        <v>0</v>
      </c>
      <c r="I129" s="37">
        <f>IF(ISNA(VLOOKUP($A129,phase1,5,FALSE)),0,(VLOOKUP($A129,phase1,5,FALSE)))</f>
        <v>33</v>
      </c>
      <c r="J129" s="37">
        <f>IF(ISNA(VLOOKUP($A129,smblitz,5,FALSE)),0,(VLOOKUP($A129,smblitz,5,FALSE)))</f>
        <v>0</v>
      </c>
      <c r="K129" s="27">
        <f>IF(ISNA(VLOOKUP($A129,smond,5,FALSE)),0,(VLOOKUP($A129,smond,5,FALSE)))</f>
        <v>0</v>
      </c>
      <c r="L129" s="37">
        <f>IF(ISNA(VLOOKUP($A129,chpt24,5,FALSE)),0,(VLOOKUP($A129,chpt24,5,FALSE)))</f>
        <v>0</v>
      </c>
      <c r="M129" s="37">
        <f>IF(ISNA(VLOOKUP($A129,phase2,5,FALSE)),0,(VLOOKUP($A129,phase2,5,FALSE)))</f>
        <v>0</v>
      </c>
      <c r="N129" s="37">
        <f>IF(ISNA(VLOOKUP($A129,phase3,5,FALSE)),0,(VLOOKUP($A129,phase3,5,FALSE)))</f>
        <v>0</v>
      </c>
      <c r="O129" s="37">
        <f>IF(ISNA(VLOOKUP($A129,chreg,5,FALSE)),0,(VLOOKUP($A129,chreg,5,FALSE)))</f>
        <v>0</v>
      </c>
      <c r="P129" s="37">
        <f>IF(ISNA(VLOOKUP($A129,eymoutiers,5,FALSE)),0,(VLOOKUP($A129,eymoutiers,5,FALSE)))</f>
        <v>0</v>
      </c>
      <c r="Q129" s="37">
        <f>IF(ISNA(VLOOKUP($A129,neuvic,5,FALSE)),0,(VLOOKUP($A129,neuvic,5,FALSE)))</f>
        <v>0</v>
      </c>
      <c r="R129" s="37">
        <f>IF(ISNA(VLOOKUP($A129,chalus,5,FALSE)),0,(VLOOKUP($A129,chalus,5,FALSE)))</f>
        <v>0</v>
      </c>
      <c r="S129" s="37">
        <f>IF(ISNA(VLOOKUP($A129,smrap,5,FALSE)),0,(VLOOKUP($A129,smrap,5,FALSE)))</f>
        <v>0</v>
      </c>
      <c r="T129" s="37">
        <f>IF(ISNA(VLOOKUP($A129,sorges,5,FALSE)),0,(VLOOKUP($A129,sorges,5,FALSE)))</f>
        <v>0</v>
      </c>
      <c r="U129" s="37">
        <f>IF(ISNA(VLOOKUP($A129,mussidan2,5,FALSE)),0,(VLOOKUP($A129,mussidan2,5,FALSE)))</f>
        <v>0</v>
      </c>
      <c r="V129" s="45">
        <f>IF(ISNA(VLOOKUP($A129,mussidan3,5,FALSE)),0,(VLOOKUP($A129,mussidan3,5,FALSE)))</f>
        <v>0</v>
      </c>
      <c r="W129" s="199">
        <f>SUM(E129:V129)</f>
        <v>33</v>
      </c>
    </row>
    <row r="130" spans="1:23" ht="11.25">
      <c r="A130" s="27">
        <v>1099449</v>
      </c>
      <c r="B130" s="28" t="s">
        <v>79</v>
      </c>
      <c r="C130" s="202">
        <v>6</v>
      </c>
      <c r="D130" s="27" t="s">
        <v>74</v>
      </c>
      <c r="E130" s="37">
        <f>IF(ISNA(VLOOKUP($A130,chpt87,5,FALSE)),0,(VLOOKUP($A130,chpt87,5,FALSE)))</f>
        <v>0</v>
      </c>
      <c r="F130" s="37">
        <f>IF(ISNA(VLOOKUP($A130,Loups,5,FALSE)),0,(VLOOKUP($A130,Loups,5,FALSE)))</f>
        <v>0</v>
      </c>
      <c r="G130" s="37">
        <f>IF(ISNA(VLOOKUP($A130,chpt19,5,FALSE)),0,(VLOOKUP($A130,chpt19,5,FALSE)))</f>
        <v>32</v>
      </c>
      <c r="H130" s="37">
        <f>IF(ISNA(VLOOKUP($A130,Poilus,5,FALSE)),0,(VLOOKUP($A130,Poilus,5,FALSE)))</f>
        <v>0</v>
      </c>
      <c r="I130" s="37">
        <f>IF(ISNA(VLOOKUP($A130,phase1,5,FALSE)),0,(VLOOKUP($A130,phase1,5,FALSE)))</f>
        <v>0</v>
      </c>
      <c r="J130" s="37">
        <f>IF(ISNA(VLOOKUP($A130,smblitz,5,FALSE)),0,(VLOOKUP($A130,smblitz,5,FALSE)))</f>
        <v>0</v>
      </c>
      <c r="K130" s="27">
        <f>IF(ISNA(VLOOKUP($A130,smond,5,FALSE)),0,(VLOOKUP($A130,smond,5,FALSE)))</f>
        <v>0</v>
      </c>
      <c r="L130" s="37">
        <f>IF(ISNA(VLOOKUP($A130,chpt24,5,FALSE)),0,(VLOOKUP($A130,chpt24,5,FALSE)))</f>
        <v>0</v>
      </c>
      <c r="M130" s="37">
        <f>IF(ISNA(VLOOKUP($A130,phase2,5,FALSE)),0,(VLOOKUP($A130,phase2,5,FALSE)))</f>
        <v>0</v>
      </c>
      <c r="N130" s="37">
        <f>IF(ISNA(VLOOKUP($A130,phase3,5,FALSE)),0,(VLOOKUP($A130,phase3,5,FALSE)))</f>
        <v>0</v>
      </c>
      <c r="O130" s="37">
        <f>IF(ISNA(VLOOKUP($A130,chreg,5,FALSE)),0,(VLOOKUP($A130,chreg,5,FALSE)))</f>
        <v>0</v>
      </c>
      <c r="P130" s="37">
        <f>IF(ISNA(VLOOKUP($A130,eymoutiers,5,FALSE)),0,(VLOOKUP($A130,eymoutiers,5,FALSE)))</f>
        <v>0</v>
      </c>
      <c r="Q130" s="37">
        <f>IF(ISNA(VLOOKUP($A130,neuvic,5,FALSE)),0,(VLOOKUP($A130,neuvic,5,FALSE)))</f>
        <v>0</v>
      </c>
      <c r="R130" s="37">
        <f>IF(ISNA(VLOOKUP($A130,chalus,5,FALSE)),0,(VLOOKUP($A130,chalus,5,FALSE)))</f>
        <v>0</v>
      </c>
      <c r="S130" s="37">
        <f>IF(ISNA(VLOOKUP($A130,smrap,5,FALSE)),0,(VLOOKUP($A130,smrap,5,FALSE)))</f>
        <v>0</v>
      </c>
      <c r="T130" s="37">
        <f>IF(ISNA(VLOOKUP($A130,sorges,5,FALSE)),0,(VLOOKUP($A130,sorges,5,FALSE)))</f>
        <v>0</v>
      </c>
      <c r="U130" s="37">
        <f>IF(ISNA(VLOOKUP($A130,mussidan2,5,FALSE)),0,(VLOOKUP($A130,mussidan2,5,FALSE)))</f>
        <v>0</v>
      </c>
      <c r="V130" s="45">
        <f>IF(ISNA(VLOOKUP($A130,mussidan3,5,FALSE)),0,(VLOOKUP($A130,mussidan3,5,FALSE)))</f>
        <v>0</v>
      </c>
      <c r="W130" s="199">
        <f>SUM(E130:V130)</f>
        <v>32</v>
      </c>
    </row>
    <row r="131" spans="1:23" ht="11.25">
      <c r="A131" s="27">
        <v>1012514</v>
      </c>
      <c r="B131" s="28" t="s">
        <v>169</v>
      </c>
      <c r="C131" s="202">
        <v>6</v>
      </c>
      <c r="D131" s="27" t="s">
        <v>168</v>
      </c>
      <c r="E131" s="37">
        <f>IF(ISNA(VLOOKUP($A131,chpt87,5,FALSE)),0,(VLOOKUP($A131,chpt87,5,FALSE)))</f>
        <v>0</v>
      </c>
      <c r="F131" s="37">
        <f>IF(ISNA(VLOOKUP($A131,Loups,5,FALSE)),0,(VLOOKUP($A131,Loups,5,FALSE)))</f>
        <v>0</v>
      </c>
      <c r="G131" s="37">
        <f>IF(ISNA(VLOOKUP($A131,chpt19,5,FALSE)),0,(VLOOKUP($A131,chpt19,5,FALSE)))</f>
        <v>0</v>
      </c>
      <c r="H131" s="37">
        <f>IF(ISNA(VLOOKUP($A131,Poilus,5,FALSE)),0,(VLOOKUP($A131,Poilus,5,FALSE)))</f>
        <v>0</v>
      </c>
      <c r="I131" s="37">
        <f>IF(ISNA(VLOOKUP($A131,phase1,5,FALSE)),0,(VLOOKUP($A131,phase1,5,FALSE)))</f>
        <v>0</v>
      </c>
      <c r="J131" s="37">
        <f>IF(ISNA(VLOOKUP($A131,smblitz,5,FALSE)),0,(VLOOKUP($A131,smblitz,5,FALSE)))</f>
        <v>0</v>
      </c>
      <c r="K131" s="27">
        <f>IF(ISNA(VLOOKUP($A131,smond,5,FALSE)),0,(VLOOKUP($A131,smond,5,FALSE)))</f>
        <v>0</v>
      </c>
      <c r="L131" s="37">
        <f>IF(ISNA(VLOOKUP($A131,chpt24,5,FALSE)),0,(VLOOKUP($A131,chpt24,5,FALSE)))</f>
        <v>0</v>
      </c>
      <c r="M131" s="37">
        <f>IF(ISNA(VLOOKUP($A131,phase2,5,FALSE)),0,(VLOOKUP($A131,phase2,5,FALSE)))</f>
        <v>0</v>
      </c>
      <c r="N131" s="37">
        <f>IF(ISNA(VLOOKUP($A131,phase3,5,FALSE)),0,(VLOOKUP($A131,phase3,5,FALSE)))</f>
        <v>0</v>
      </c>
      <c r="O131" s="37">
        <f>IF(ISNA(VLOOKUP($A131,chreg,5,FALSE)),0,(VLOOKUP($A131,chreg,5,FALSE)))</f>
        <v>0</v>
      </c>
      <c r="P131" s="37">
        <f>IF(ISNA(VLOOKUP($A131,eymoutiers,5,FALSE)),0,(VLOOKUP($A131,eymoutiers,5,FALSE)))</f>
        <v>0</v>
      </c>
      <c r="Q131" s="37">
        <f>IF(ISNA(VLOOKUP($A131,neuvic,5,FALSE)),0,(VLOOKUP($A131,neuvic,5,FALSE)))</f>
        <v>0</v>
      </c>
      <c r="R131" s="37">
        <f>IF(ISNA(VLOOKUP($A131,chalus,5,FALSE)),0,(VLOOKUP($A131,chalus,5,FALSE)))</f>
        <v>30</v>
      </c>
      <c r="S131" s="37">
        <f>IF(ISNA(VLOOKUP($A131,smrap,5,FALSE)),0,(VLOOKUP($A131,smrap,5,FALSE)))</f>
        <v>0</v>
      </c>
      <c r="T131" s="37">
        <f>IF(ISNA(VLOOKUP($A131,sorges,5,FALSE)),0,(VLOOKUP($A131,sorges,5,FALSE)))</f>
        <v>0</v>
      </c>
      <c r="U131" s="37">
        <f>IF(ISNA(VLOOKUP($A131,mussidan2,5,FALSE)),0,(VLOOKUP($A131,mussidan2,5,FALSE)))</f>
        <v>0</v>
      </c>
      <c r="V131" s="45">
        <f>IF(ISNA(VLOOKUP($A131,mussidan3,5,FALSE)),0,(VLOOKUP($A131,mussidan3,5,FALSE)))</f>
        <v>0</v>
      </c>
      <c r="W131" s="199">
        <f>SUM(E131:V131)</f>
        <v>30</v>
      </c>
    </row>
    <row r="132" spans="1:23" ht="11.25">
      <c r="A132" s="27">
        <v>1102369</v>
      </c>
      <c r="B132" s="28" t="s">
        <v>224</v>
      </c>
      <c r="C132" s="202">
        <v>6</v>
      </c>
      <c r="D132" s="27" t="s">
        <v>211</v>
      </c>
      <c r="E132" s="37">
        <f>IF(ISNA(VLOOKUP($A132,chpt87,5,FALSE)),0,(VLOOKUP($A132,chpt87,5,FALSE)))</f>
        <v>0</v>
      </c>
      <c r="F132" s="37">
        <f>IF(ISNA(VLOOKUP($A132,Loups,5,FALSE)),0,(VLOOKUP($A132,Loups,5,FALSE)))</f>
        <v>0</v>
      </c>
      <c r="G132" s="37">
        <f>IF(ISNA(VLOOKUP($A132,chpt19,5,FALSE)),0,(VLOOKUP($A132,chpt19,5,FALSE)))</f>
        <v>0</v>
      </c>
      <c r="H132" s="37">
        <f>IF(ISNA(VLOOKUP($A132,Poilus,5,FALSE)),0,(VLOOKUP($A132,Poilus,5,FALSE)))</f>
        <v>26</v>
      </c>
      <c r="I132" s="37">
        <f>IF(ISNA(VLOOKUP($A132,phase1,5,FALSE)),0,(VLOOKUP($A132,phase1,5,FALSE)))</f>
        <v>0</v>
      </c>
      <c r="J132" s="37">
        <f>IF(ISNA(VLOOKUP($A132,smblitz,5,FALSE)),0,(VLOOKUP($A132,smblitz,5,FALSE)))</f>
        <v>0</v>
      </c>
      <c r="K132" s="27">
        <f>IF(ISNA(VLOOKUP($A132,smond,5,FALSE)),0,(VLOOKUP($A132,smond,5,FALSE)))</f>
        <v>0</v>
      </c>
      <c r="L132" s="37">
        <f>IF(ISNA(VLOOKUP($A132,chpt24,5,FALSE)),0,(VLOOKUP($A132,chpt24,5,FALSE)))</f>
        <v>0</v>
      </c>
      <c r="M132" s="37">
        <f>IF(ISNA(VLOOKUP($A132,phase2,5,FALSE)),0,(VLOOKUP($A132,phase2,5,FALSE)))</f>
        <v>0</v>
      </c>
      <c r="N132" s="37">
        <f>IF(ISNA(VLOOKUP($A132,phase3,5,FALSE)),0,(VLOOKUP($A132,phase3,5,FALSE)))</f>
        <v>0</v>
      </c>
      <c r="O132" s="37">
        <f>IF(ISNA(VLOOKUP($A132,chreg,5,FALSE)),0,(VLOOKUP($A132,chreg,5,FALSE)))</f>
        <v>0</v>
      </c>
      <c r="P132" s="37">
        <f>IF(ISNA(VLOOKUP($A132,eymoutiers,5,FALSE)),0,(VLOOKUP($A132,eymoutiers,5,FALSE)))</f>
        <v>0</v>
      </c>
      <c r="Q132" s="37">
        <f>IF(ISNA(VLOOKUP($A132,neuvic,5,FALSE)),0,(VLOOKUP($A132,neuvic,5,FALSE)))</f>
        <v>0</v>
      </c>
      <c r="R132" s="37">
        <f>IF(ISNA(VLOOKUP($A132,chalus,5,FALSE)),0,(VLOOKUP($A132,chalus,5,FALSE)))</f>
        <v>0</v>
      </c>
      <c r="S132" s="37">
        <f>IF(ISNA(VLOOKUP($A132,smrap,5,FALSE)),0,(VLOOKUP($A132,smrap,5,FALSE)))</f>
        <v>0</v>
      </c>
      <c r="T132" s="37">
        <f>IF(ISNA(VLOOKUP($A132,sorges,5,FALSE)),0,(VLOOKUP($A132,sorges,5,FALSE)))</f>
        <v>0</v>
      </c>
      <c r="U132" s="37">
        <f>IF(ISNA(VLOOKUP($A132,mussidan2,5,FALSE)),0,(VLOOKUP($A132,mussidan2,5,FALSE)))</f>
        <v>0</v>
      </c>
      <c r="V132" s="45">
        <f>IF(ISNA(VLOOKUP($A132,mussidan3,5,FALSE)),0,(VLOOKUP($A132,mussidan3,5,FALSE)))</f>
        <v>0</v>
      </c>
      <c r="W132" s="199">
        <f>SUM(E132:V132)</f>
        <v>26</v>
      </c>
    </row>
    <row r="133" spans="1:23" ht="11.25">
      <c r="A133" s="27">
        <v>1173116</v>
      </c>
      <c r="B133" s="28" t="s">
        <v>62</v>
      </c>
      <c r="C133" s="202">
        <v>6</v>
      </c>
      <c r="D133" s="27" t="s">
        <v>51</v>
      </c>
      <c r="E133" s="37">
        <f>IF(ISNA(VLOOKUP($A133,chpt87,5,FALSE)),0,(VLOOKUP($A133,chpt87,5,FALSE)))</f>
        <v>0</v>
      </c>
      <c r="F133" s="37">
        <f>IF(ISNA(VLOOKUP($A133,Loups,5,FALSE)),0,(VLOOKUP($A133,Loups,5,FALSE)))</f>
        <v>14</v>
      </c>
      <c r="G133" s="37">
        <f>IF(ISNA(VLOOKUP($A133,chpt19,5,FALSE)),0,(VLOOKUP($A133,chpt19,5,FALSE)))</f>
        <v>0</v>
      </c>
      <c r="H133" s="37">
        <f>IF(ISNA(VLOOKUP($A133,Poilus,5,FALSE)),0,(VLOOKUP($A133,Poilus,5,FALSE)))</f>
        <v>6</v>
      </c>
      <c r="I133" s="37">
        <f>IF(ISNA(VLOOKUP($A133,phase1,5,FALSE)),0,(VLOOKUP($A133,phase1,5,FALSE)))</f>
        <v>0</v>
      </c>
      <c r="J133" s="37">
        <f>IF(ISNA(VLOOKUP($A133,smblitz,5,FALSE)),0,(VLOOKUP($A133,smblitz,5,FALSE)))</f>
        <v>0</v>
      </c>
      <c r="K133" s="27">
        <f>IF(ISNA(VLOOKUP($A133,smond,5,FALSE)),0,(VLOOKUP($A133,smond,5,FALSE)))</f>
        <v>0</v>
      </c>
      <c r="L133" s="37">
        <f>IF(ISNA(VLOOKUP($A133,chpt24,5,FALSE)),0,(VLOOKUP($A133,chpt24,5,FALSE)))</f>
        <v>0</v>
      </c>
      <c r="M133" s="37">
        <f>IF(ISNA(VLOOKUP($A133,phase2,5,FALSE)),0,(VLOOKUP($A133,phase2,5,FALSE)))</f>
        <v>0</v>
      </c>
      <c r="N133" s="37">
        <f>IF(ISNA(VLOOKUP($A133,phase3,5,FALSE)),0,(VLOOKUP($A133,phase3,5,FALSE)))</f>
        <v>0</v>
      </c>
      <c r="O133" s="37">
        <f>IF(ISNA(VLOOKUP($A133,chreg,5,FALSE)),0,(VLOOKUP($A133,chreg,5,FALSE)))</f>
        <v>0</v>
      </c>
      <c r="P133" s="37">
        <f>IF(ISNA(VLOOKUP($A133,eymoutiers,5,FALSE)),0,(VLOOKUP($A133,eymoutiers,5,FALSE)))</f>
        <v>0</v>
      </c>
      <c r="Q133" s="37">
        <f>IF(ISNA(VLOOKUP($A133,neuvic,5,FALSE)),0,(VLOOKUP($A133,neuvic,5,FALSE)))</f>
        <v>0</v>
      </c>
      <c r="R133" s="37">
        <f>IF(ISNA(VLOOKUP($A133,chalus,5,FALSE)),0,(VLOOKUP($A133,chalus,5,FALSE)))</f>
        <v>0</v>
      </c>
      <c r="S133" s="37">
        <f>IF(ISNA(VLOOKUP($A133,smrap,5,FALSE)),0,(VLOOKUP($A133,smrap,5,FALSE)))</f>
        <v>0</v>
      </c>
      <c r="T133" s="37">
        <f>IF(ISNA(VLOOKUP($A133,sorges,5,FALSE)),0,(VLOOKUP($A133,sorges,5,FALSE)))</f>
        <v>0</v>
      </c>
      <c r="U133" s="37">
        <f>IF(ISNA(VLOOKUP($A133,mussidan2,5,FALSE)),0,(VLOOKUP($A133,mussidan2,5,FALSE)))</f>
        <v>0</v>
      </c>
      <c r="V133" s="45">
        <f>IF(ISNA(VLOOKUP($A133,mussidan3,5,FALSE)),0,(VLOOKUP($A133,mussidan3,5,FALSE)))</f>
        <v>0</v>
      </c>
      <c r="W133" s="199">
        <f>SUM(E133:V133)</f>
        <v>20</v>
      </c>
    </row>
    <row r="134" spans="1:23" ht="11.25">
      <c r="A134" s="27">
        <v>1138018</v>
      </c>
      <c r="B134" s="28" t="s">
        <v>61</v>
      </c>
      <c r="C134" s="202">
        <v>6</v>
      </c>
      <c r="D134" s="27" t="s">
        <v>51</v>
      </c>
      <c r="E134" s="37">
        <f>IF(ISNA(VLOOKUP($A134,chpt87,5,FALSE)),0,(VLOOKUP($A134,chpt87,5,FALSE)))</f>
        <v>0</v>
      </c>
      <c r="F134" s="37">
        <f>IF(ISNA(VLOOKUP($A134,Loups,5,FALSE)),0,(VLOOKUP($A134,Loups,5,FALSE)))</f>
        <v>10</v>
      </c>
      <c r="G134" s="37">
        <f>IF(ISNA(VLOOKUP($A134,chpt19,5,FALSE)),0,(VLOOKUP($A134,chpt19,5,FALSE)))</f>
        <v>0</v>
      </c>
      <c r="H134" s="37">
        <f>IF(ISNA(VLOOKUP($A134,Poilus,5,FALSE)),0,(VLOOKUP($A134,Poilus,5,FALSE)))</f>
        <v>0</v>
      </c>
      <c r="I134" s="37">
        <f>IF(ISNA(VLOOKUP($A134,phase1,5,FALSE)),0,(VLOOKUP($A134,phase1,5,FALSE)))</f>
        <v>0</v>
      </c>
      <c r="J134" s="37">
        <f>IF(ISNA(VLOOKUP($A134,smblitz,5,FALSE)),0,(VLOOKUP($A134,smblitz,5,FALSE)))</f>
        <v>0</v>
      </c>
      <c r="K134" s="27">
        <f>IF(ISNA(VLOOKUP($A134,smond,5,FALSE)),0,(VLOOKUP($A134,smond,5,FALSE)))</f>
        <v>0</v>
      </c>
      <c r="L134" s="37">
        <f>IF(ISNA(VLOOKUP($A134,chpt24,5,FALSE)),0,(VLOOKUP($A134,chpt24,5,FALSE)))</f>
        <v>0</v>
      </c>
      <c r="M134" s="37">
        <f>IF(ISNA(VLOOKUP($A134,phase2,5,FALSE)),0,(VLOOKUP($A134,phase2,5,FALSE)))</f>
        <v>0</v>
      </c>
      <c r="N134" s="37">
        <f>IF(ISNA(VLOOKUP($A134,phase3,5,FALSE)),0,(VLOOKUP($A134,phase3,5,FALSE)))</f>
        <v>0</v>
      </c>
      <c r="O134" s="37">
        <f>IF(ISNA(VLOOKUP($A134,chreg,5,FALSE)),0,(VLOOKUP($A134,chreg,5,FALSE)))</f>
        <v>0</v>
      </c>
      <c r="P134" s="37">
        <f>IF(ISNA(VLOOKUP($A134,eymoutiers,5,FALSE)),0,(VLOOKUP($A134,eymoutiers,5,FALSE)))</f>
        <v>0</v>
      </c>
      <c r="Q134" s="37">
        <f>IF(ISNA(VLOOKUP($A134,neuvic,5,FALSE)),0,(VLOOKUP($A134,neuvic,5,FALSE)))</f>
        <v>0</v>
      </c>
      <c r="R134" s="37">
        <f>IF(ISNA(VLOOKUP($A134,chalus,5,FALSE)),0,(VLOOKUP($A134,chalus,5,FALSE)))</f>
        <v>10</v>
      </c>
      <c r="S134" s="37">
        <f>IF(ISNA(VLOOKUP($A134,smrap,5,FALSE)),0,(VLOOKUP($A134,smrap,5,FALSE)))</f>
        <v>0</v>
      </c>
      <c r="T134" s="37">
        <f>IF(ISNA(VLOOKUP($A134,sorges,5,FALSE)),0,(VLOOKUP($A134,sorges,5,FALSE)))</f>
        <v>0</v>
      </c>
      <c r="U134" s="37">
        <f>IF(ISNA(VLOOKUP($A134,mussidan2,5,FALSE)),0,(VLOOKUP($A134,mussidan2,5,FALSE)))</f>
        <v>0</v>
      </c>
      <c r="V134" s="45">
        <f>IF(ISNA(VLOOKUP($A134,mussidan3,5,FALSE)),0,(VLOOKUP($A134,mussidan3,5,FALSE)))</f>
        <v>0</v>
      </c>
      <c r="W134" s="199">
        <f>SUM(E134:V134)</f>
        <v>20</v>
      </c>
    </row>
    <row r="135" spans="1:23" ht="11.25">
      <c r="A135" s="27">
        <v>1100777</v>
      </c>
      <c r="B135" s="28" t="s">
        <v>57</v>
      </c>
      <c r="C135" s="202">
        <v>6</v>
      </c>
      <c r="D135" s="27" t="s">
        <v>51</v>
      </c>
      <c r="E135" s="37">
        <f>IF(ISNA(VLOOKUP($A135,chpt87,5,FALSE)),0,(VLOOKUP($A135,chpt87,5,FALSE)))</f>
        <v>0</v>
      </c>
      <c r="F135" s="37">
        <f>IF(ISNA(VLOOKUP($A135,Loups,5,FALSE)),0,(VLOOKUP($A135,Loups,5,FALSE)))</f>
        <v>18</v>
      </c>
      <c r="G135" s="37">
        <f>IF(ISNA(VLOOKUP($A135,chpt19,5,FALSE)),0,(VLOOKUP($A135,chpt19,5,FALSE)))</f>
        <v>0</v>
      </c>
      <c r="H135" s="37">
        <f>IF(ISNA(VLOOKUP($A135,Poilus,5,FALSE)),0,(VLOOKUP($A135,Poilus,5,FALSE)))</f>
        <v>0</v>
      </c>
      <c r="I135" s="37">
        <f>IF(ISNA(VLOOKUP($A135,phase1,5,FALSE)),0,(VLOOKUP($A135,phase1,5,FALSE)))</f>
        <v>0</v>
      </c>
      <c r="J135" s="37">
        <f>IF(ISNA(VLOOKUP($A135,smblitz,5,FALSE)),0,(VLOOKUP($A135,smblitz,5,FALSE)))</f>
        <v>0</v>
      </c>
      <c r="K135" s="27">
        <f>IF(ISNA(VLOOKUP($A135,smond,5,FALSE)),0,(VLOOKUP($A135,smond,5,FALSE)))</f>
        <v>0</v>
      </c>
      <c r="L135" s="37">
        <f>IF(ISNA(VLOOKUP($A135,chpt24,5,FALSE)),0,(VLOOKUP($A135,chpt24,5,FALSE)))</f>
        <v>0</v>
      </c>
      <c r="M135" s="37">
        <f>IF(ISNA(VLOOKUP($A135,phase2,5,FALSE)),0,(VLOOKUP($A135,phase2,5,FALSE)))</f>
        <v>0</v>
      </c>
      <c r="N135" s="37">
        <f>IF(ISNA(VLOOKUP($A135,phase3,5,FALSE)),0,(VLOOKUP($A135,phase3,5,FALSE)))</f>
        <v>0</v>
      </c>
      <c r="O135" s="37">
        <f>IF(ISNA(VLOOKUP($A135,chreg,5,FALSE)),0,(VLOOKUP($A135,chreg,5,FALSE)))</f>
        <v>0</v>
      </c>
      <c r="P135" s="37">
        <f>IF(ISNA(VLOOKUP($A135,eymoutiers,5,FALSE)),0,(VLOOKUP($A135,eymoutiers,5,FALSE)))</f>
        <v>0</v>
      </c>
      <c r="Q135" s="37">
        <f>IF(ISNA(VLOOKUP($A135,neuvic,5,FALSE)),0,(VLOOKUP($A135,neuvic,5,FALSE)))</f>
        <v>0</v>
      </c>
      <c r="R135" s="37">
        <f>IF(ISNA(VLOOKUP($A135,chalus,5,FALSE)),0,(VLOOKUP($A135,chalus,5,FALSE)))</f>
        <v>0</v>
      </c>
      <c r="S135" s="37">
        <f>IF(ISNA(VLOOKUP($A135,smrap,5,FALSE)),0,(VLOOKUP($A135,smrap,5,FALSE)))</f>
        <v>0</v>
      </c>
      <c r="T135" s="37">
        <f>IF(ISNA(VLOOKUP($A135,sorges,5,FALSE)),0,(VLOOKUP($A135,sorges,5,FALSE)))</f>
        <v>0</v>
      </c>
      <c r="U135" s="37">
        <f>IF(ISNA(VLOOKUP($A135,mussidan2,5,FALSE)),0,(VLOOKUP($A135,mussidan2,5,FALSE)))</f>
        <v>0</v>
      </c>
      <c r="V135" s="45">
        <f>IF(ISNA(VLOOKUP($A135,mussidan3,5,FALSE)),0,(VLOOKUP($A135,mussidan3,5,FALSE)))</f>
        <v>0</v>
      </c>
      <c r="W135" s="199">
        <f>SUM(E135:V135)</f>
        <v>18</v>
      </c>
    </row>
    <row r="136" spans="1:23" ht="11.25">
      <c r="A136" s="27">
        <v>1019808</v>
      </c>
      <c r="B136" s="28" t="s">
        <v>172</v>
      </c>
      <c r="C136" s="202">
        <v>6</v>
      </c>
      <c r="D136" s="27" t="s">
        <v>168</v>
      </c>
      <c r="E136" s="37">
        <f>IF(ISNA(VLOOKUP($A136,chpt87,5,FALSE)),0,(VLOOKUP($A136,chpt87,5,FALSE)))</f>
        <v>0</v>
      </c>
      <c r="F136" s="37">
        <f>IF(ISNA(VLOOKUP($A136,Loups,5,FALSE)),0,(VLOOKUP($A136,Loups,5,FALSE)))</f>
        <v>0</v>
      </c>
      <c r="G136" s="37">
        <f>IF(ISNA(VLOOKUP($A136,chpt19,5,FALSE)),0,(VLOOKUP($A136,chpt19,5,FALSE)))</f>
        <v>0</v>
      </c>
      <c r="H136" s="37">
        <f>IF(ISNA(VLOOKUP($A136,Poilus,5,FALSE)),0,(VLOOKUP($A136,Poilus,5,FALSE)))</f>
        <v>0</v>
      </c>
      <c r="I136" s="37">
        <f>IF(ISNA(VLOOKUP($A136,phase1,5,FALSE)),0,(VLOOKUP($A136,phase1,5,FALSE)))</f>
        <v>0</v>
      </c>
      <c r="J136" s="37">
        <f>IF(ISNA(VLOOKUP($A136,smblitz,5,FALSE)),0,(VLOOKUP($A136,smblitz,5,FALSE)))</f>
        <v>0</v>
      </c>
      <c r="K136" s="27">
        <f>IF(ISNA(VLOOKUP($A136,smond,5,FALSE)),0,(VLOOKUP($A136,smond,5,FALSE)))</f>
        <v>0</v>
      </c>
      <c r="L136" s="37">
        <f>IF(ISNA(VLOOKUP($A136,chpt24,5,FALSE)),0,(VLOOKUP($A136,chpt24,5,FALSE)))</f>
        <v>0</v>
      </c>
      <c r="M136" s="37">
        <f>IF(ISNA(VLOOKUP($A136,phase2,5,FALSE)),0,(VLOOKUP($A136,phase2,5,FALSE)))</f>
        <v>0</v>
      </c>
      <c r="N136" s="37">
        <f>IF(ISNA(VLOOKUP($A136,phase3,5,FALSE)),0,(VLOOKUP($A136,phase3,5,FALSE)))</f>
        <v>0</v>
      </c>
      <c r="O136" s="37">
        <f>IF(ISNA(VLOOKUP($A136,chreg,5,FALSE)),0,(VLOOKUP($A136,chreg,5,FALSE)))</f>
        <v>0</v>
      </c>
      <c r="P136" s="37">
        <f>IF(ISNA(VLOOKUP($A136,eymoutiers,5,FALSE)),0,(VLOOKUP($A136,eymoutiers,5,FALSE)))</f>
        <v>0</v>
      </c>
      <c r="Q136" s="37">
        <f>IF(ISNA(VLOOKUP($A136,neuvic,5,FALSE)),0,(VLOOKUP($A136,neuvic,5,FALSE)))</f>
        <v>0</v>
      </c>
      <c r="R136" s="37">
        <f>IF(ISNA(VLOOKUP($A136,chalus,5,FALSE)),0,(VLOOKUP($A136,chalus,5,FALSE)))</f>
        <v>16</v>
      </c>
      <c r="S136" s="37">
        <f>IF(ISNA(VLOOKUP($A136,smrap,5,FALSE)),0,(VLOOKUP($A136,smrap,5,FALSE)))</f>
        <v>0</v>
      </c>
      <c r="T136" s="37">
        <f>IF(ISNA(VLOOKUP($A136,sorges,5,FALSE)),0,(VLOOKUP($A136,sorges,5,FALSE)))</f>
        <v>0</v>
      </c>
      <c r="U136" s="37">
        <f>IF(ISNA(VLOOKUP($A136,mussidan2,5,FALSE)),0,(VLOOKUP($A136,mussidan2,5,FALSE)))</f>
        <v>0</v>
      </c>
      <c r="V136" s="45">
        <f>IF(ISNA(VLOOKUP($A136,mussidan3,5,FALSE)),0,(VLOOKUP($A136,mussidan3,5,FALSE)))</f>
        <v>0</v>
      </c>
      <c r="W136" s="199">
        <f>SUM(E136:V136)</f>
        <v>16</v>
      </c>
    </row>
    <row r="137" spans="1:23" ht="11.25">
      <c r="A137" s="27">
        <v>1184785</v>
      </c>
      <c r="B137" s="28" t="s">
        <v>294</v>
      </c>
      <c r="C137" s="202">
        <v>6</v>
      </c>
      <c r="D137" s="27" t="s">
        <v>51</v>
      </c>
      <c r="E137" s="37">
        <f>IF(ISNA(VLOOKUP($A137,chpt87,5,FALSE)),0,(VLOOKUP($A137,chpt87,5,FALSE)))</f>
        <v>0</v>
      </c>
      <c r="F137" s="37">
        <f>IF(ISNA(VLOOKUP($A137,Loups,5,FALSE)),0,(VLOOKUP($A137,Loups,5,FALSE)))</f>
        <v>12</v>
      </c>
      <c r="G137" s="37">
        <f>IF(ISNA(VLOOKUP($A137,chpt19,5,FALSE)),0,(VLOOKUP($A137,chpt19,5,FALSE)))</f>
        <v>0</v>
      </c>
      <c r="H137" s="37">
        <f>IF(ISNA(VLOOKUP($A137,Poilus,5,FALSE)),0,(VLOOKUP($A137,Poilus,5,FALSE)))</f>
        <v>0</v>
      </c>
      <c r="I137" s="37">
        <f>IF(ISNA(VLOOKUP($A137,phase1,5,FALSE)),0,(VLOOKUP($A137,phase1,5,FALSE)))</f>
        <v>0</v>
      </c>
      <c r="J137" s="37">
        <f>IF(ISNA(VLOOKUP($A137,smblitz,5,FALSE)),0,(VLOOKUP($A137,smblitz,5,FALSE)))</f>
        <v>0</v>
      </c>
      <c r="K137" s="27">
        <f>IF(ISNA(VLOOKUP($A137,smond,5,FALSE)),0,(VLOOKUP($A137,smond,5,FALSE)))</f>
        <v>0</v>
      </c>
      <c r="L137" s="37">
        <f>IF(ISNA(VLOOKUP($A137,chpt24,5,FALSE)),0,(VLOOKUP($A137,chpt24,5,FALSE)))</f>
        <v>0</v>
      </c>
      <c r="M137" s="37">
        <f>IF(ISNA(VLOOKUP($A137,phase2,5,FALSE)),0,(VLOOKUP($A137,phase2,5,FALSE)))</f>
        <v>0</v>
      </c>
      <c r="N137" s="37">
        <f>IF(ISNA(VLOOKUP($A137,phase3,5,FALSE)),0,(VLOOKUP($A137,phase3,5,FALSE)))</f>
        <v>0</v>
      </c>
      <c r="O137" s="37">
        <f>IF(ISNA(VLOOKUP($A137,chreg,5,FALSE)),0,(VLOOKUP($A137,chreg,5,FALSE)))</f>
        <v>0</v>
      </c>
      <c r="P137" s="37">
        <f>IF(ISNA(VLOOKUP($A137,eymoutiers,5,FALSE)),0,(VLOOKUP($A137,eymoutiers,5,FALSE)))</f>
        <v>0</v>
      </c>
      <c r="Q137" s="37">
        <f>IF(ISNA(VLOOKUP($A137,neuvic,5,FALSE)),0,(VLOOKUP($A137,neuvic,5,FALSE)))</f>
        <v>0</v>
      </c>
      <c r="R137" s="37">
        <f>IF(ISNA(VLOOKUP($A137,chalus,5,FALSE)),0,(VLOOKUP($A137,chalus,5,FALSE)))</f>
        <v>0</v>
      </c>
      <c r="S137" s="37">
        <f>IF(ISNA(VLOOKUP($A137,smrap,5,FALSE)),0,(VLOOKUP($A137,smrap,5,FALSE)))</f>
        <v>0</v>
      </c>
      <c r="T137" s="37">
        <f>IF(ISNA(VLOOKUP($A137,sorges,5,FALSE)),0,(VLOOKUP($A137,sorges,5,FALSE)))</f>
        <v>0</v>
      </c>
      <c r="U137" s="37">
        <f>IF(ISNA(VLOOKUP($A137,mussidan2,5,FALSE)),0,(VLOOKUP($A137,mussidan2,5,FALSE)))</f>
        <v>0</v>
      </c>
      <c r="V137" s="45">
        <f>IF(ISNA(VLOOKUP($A137,mussidan3,5,FALSE)),0,(VLOOKUP($A137,mussidan3,5,FALSE)))</f>
        <v>0</v>
      </c>
      <c r="W137" s="199">
        <f>SUM(E137:V137)</f>
        <v>12</v>
      </c>
    </row>
    <row r="138" spans="1:23" ht="11.25">
      <c r="A138" s="27">
        <v>1021413</v>
      </c>
      <c r="B138" s="28" t="s">
        <v>173</v>
      </c>
      <c r="C138" s="202">
        <v>6</v>
      </c>
      <c r="D138" s="27" t="s">
        <v>168</v>
      </c>
      <c r="E138" s="37">
        <f>IF(ISNA(VLOOKUP($A138,chpt87,5,FALSE)),0,(VLOOKUP($A138,chpt87,5,FALSE)))</f>
        <v>0</v>
      </c>
      <c r="F138" s="37">
        <f>IF(ISNA(VLOOKUP($A138,Loups,5,FALSE)),0,(VLOOKUP($A138,Loups,5,FALSE)))</f>
        <v>0</v>
      </c>
      <c r="G138" s="37">
        <f>IF(ISNA(VLOOKUP($A138,chpt19,5,FALSE)),0,(VLOOKUP($A138,chpt19,5,FALSE)))</f>
        <v>0</v>
      </c>
      <c r="H138" s="37">
        <f>IF(ISNA(VLOOKUP($A138,Poilus,5,FALSE)),0,(VLOOKUP($A138,Poilus,5,FALSE)))</f>
        <v>0</v>
      </c>
      <c r="I138" s="37">
        <f>IF(ISNA(VLOOKUP($A138,phase1,5,FALSE)),0,(VLOOKUP($A138,phase1,5,FALSE)))</f>
        <v>0</v>
      </c>
      <c r="J138" s="37">
        <f>IF(ISNA(VLOOKUP($A138,smblitz,5,FALSE)),0,(VLOOKUP($A138,smblitz,5,FALSE)))</f>
        <v>0</v>
      </c>
      <c r="K138" s="27">
        <f>IF(ISNA(VLOOKUP($A138,smond,5,FALSE)),0,(VLOOKUP($A138,smond,5,FALSE)))</f>
        <v>0</v>
      </c>
      <c r="L138" s="37">
        <f>IF(ISNA(VLOOKUP($A138,chpt24,5,FALSE)),0,(VLOOKUP($A138,chpt24,5,FALSE)))</f>
        <v>0</v>
      </c>
      <c r="M138" s="37">
        <f>IF(ISNA(VLOOKUP($A138,phase2,5,FALSE)),0,(VLOOKUP($A138,phase2,5,FALSE)))</f>
        <v>0</v>
      </c>
      <c r="N138" s="37">
        <f>IF(ISNA(VLOOKUP($A138,phase3,5,FALSE)),0,(VLOOKUP($A138,phase3,5,FALSE)))</f>
        <v>0</v>
      </c>
      <c r="O138" s="37">
        <f>IF(ISNA(VLOOKUP($A138,chreg,5,FALSE)),0,(VLOOKUP($A138,chreg,5,FALSE)))</f>
        <v>0</v>
      </c>
      <c r="P138" s="37">
        <f>IF(ISNA(VLOOKUP($A138,eymoutiers,5,FALSE)),0,(VLOOKUP($A138,eymoutiers,5,FALSE)))</f>
        <v>0</v>
      </c>
      <c r="Q138" s="37">
        <f>IF(ISNA(VLOOKUP($A138,neuvic,5,FALSE)),0,(VLOOKUP($A138,neuvic,5,FALSE)))</f>
        <v>0</v>
      </c>
      <c r="R138" s="37">
        <f>IF(ISNA(VLOOKUP($A138,chalus,5,FALSE)),0,(VLOOKUP($A138,chalus,5,FALSE)))</f>
        <v>12</v>
      </c>
      <c r="S138" s="37">
        <f>IF(ISNA(VLOOKUP($A138,smrap,5,FALSE)),0,(VLOOKUP($A138,smrap,5,FALSE)))</f>
        <v>0</v>
      </c>
      <c r="T138" s="37">
        <f>IF(ISNA(VLOOKUP($A138,sorges,5,FALSE)),0,(VLOOKUP($A138,sorges,5,FALSE)))</f>
        <v>0</v>
      </c>
      <c r="U138" s="37">
        <f>IF(ISNA(VLOOKUP($A138,mussidan2,5,FALSE)),0,(VLOOKUP($A138,mussidan2,5,FALSE)))</f>
        <v>0</v>
      </c>
      <c r="V138" s="45">
        <f>IF(ISNA(VLOOKUP($A138,mussidan3,5,FALSE)),0,(VLOOKUP($A138,mussidan3,5,FALSE)))</f>
        <v>0</v>
      </c>
      <c r="W138" s="199">
        <f>SUM(E138:V138)</f>
        <v>12</v>
      </c>
    </row>
    <row r="139" spans="1:23" ht="11.25">
      <c r="A139" s="27">
        <v>1159093</v>
      </c>
      <c r="B139" s="28" t="s">
        <v>321</v>
      </c>
      <c r="C139" s="202">
        <v>6</v>
      </c>
      <c r="D139" s="27" t="s">
        <v>132</v>
      </c>
      <c r="E139" s="37">
        <f>IF(ISNA(VLOOKUP($A139,chpt87,5,FALSE)),0,(VLOOKUP($A139,chpt87,5,FALSE)))</f>
        <v>0</v>
      </c>
      <c r="F139" s="37">
        <f>IF(ISNA(VLOOKUP($A139,Loups,5,FALSE)),0,(VLOOKUP($A139,Loups,5,FALSE)))</f>
        <v>0</v>
      </c>
      <c r="G139" s="37">
        <f>IF(ISNA(VLOOKUP($A139,chpt19,5,FALSE)),0,(VLOOKUP($A139,chpt19,5,FALSE)))</f>
        <v>0</v>
      </c>
      <c r="H139" s="37">
        <f>IF(ISNA(VLOOKUP($A139,Poilus,5,FALSE)),0,(VLOOKUP($A139,Poilus,5,FALSE)))</f>
        <v>0</v>
      </c>
      <c r="I139" s="37">
        <f>IF(ISNA(VLOOKUP($A139,phase1,5,FALSE)),0,(VLOOKUP($A139,phase1,5,FALSE)))</f>
        <v>0</v>
      </c>
      <c r="J139" s="37">
        <f>IF(ISNA(VLOOKUP($A139,smblitz,5,FALSE)),0,(VLOOKUP($A139,smblitz,5,FALSE)))</f>
        <v>0</v>
      </c>
      <c r="K139" s="27">
        <f>IF(ISNA(VLOOKUP($A139,smond,5,FALSE)),0,(VLOOKUP($A139,smond,5,FALSE)))</f>
        <v>7</v>
      </c>
      <c r="L139" s="37">
        <f>IF(ISNA(VLOOKUP($A139,chpt24,5,FALSE)),0,(VLOOKUP($A139,chpt24,5,FALSE)))</f>
        <v>0</v>
      </c>
      <c r="M139" s="37">
        <f>IF(ISNA(VLOOKUP($A139,phase2,5,FALSE)),0,(VLOOKUP($A139,phase2,5,FALSE)))</f>
        <v>0</v>
      </c>
      <c r="N139" s="37">
        <f>IF(ISNA(VLOOKUP($A139,phase3,5,FALSE)),0,(VLOOKUP($A139,phase3,5,FALSE)))</f>
        <v>0</v>
      </c>
      <c r="O139" s="37">
        <f>IF(ISNA(VLOOKUP($A139,chreg,5,FALSE)),0,(VLOOKUP($A139,chreg,5,FALSE)))</f>
        <v>0</v>
      </c>
      <c r="P139" s="37">
        <f>IF(ISNA(VLOOKUP($A139,eymoutiers,5,FALSE)),0,(VLOOKUP($A139,eymoutiers,5,FALSE)))</f>
        <v>0</v>
      </c>
      <c r="Q139" s="37">
        <f>IF(ISNA(VLOOKUP($A139,neuvic,5,FALSE)),0,(VLOOKUP($A139,neuvic,5,FALSE)))</f>
        <v>0</v>
      </c>
      <c r="R139" s="37">
        <f>IF(ISNA(VLOOKUP($A139,chalus,5,FALSE)),0,(VLOOKUP($A139,chalus,5,FALSE)))</f>
        <v>0</v>
      </c>
      <c r="S139" s="37">
        <f>IF(ISNA(VLOOKUP($A139,smrap,5,FALSE)),0,(VLOOKUP($A139,smrap,5,FALSE)))</f>
        <v>0</v>
      </c>
      <c r="T139" s="37">
        <f>IF(ISNA(VLOOKUP($A139,sorges,5,FALSE)),0,(VLOOKUP($A139,sorges,5,FALSE)))</f>
        <v>0</v>
      </c>
      <c r="U139" s="37">
        <f>IF(ISNA(VLOOKUP($A139,mussidan2,5,FALSE)),0,(VLOOKUP($A139,mussidan2,5,FALSE)))</f>
        <v>4</v>
      </c>
      <c r="V139" s="45">
        <f>IF(ISNA(VLOOKUP($A139,mussidan3,5,FALSE)),0,(VLOOKUP($A139,mussidan3,5,FALSE)))</f>
        <v>0</v>
      </c>
      <c r="W139" s="199">
        <f>SUM(E139:V139)</f>
        <v>11</v>
      </c>
    </row>
    <row r="140" spans="1:23" ht="11.25">
      <c r="A140" s="27">
        <v>1168282</v>
      </c>
      <c r="B140" s="28" t="s">
        <v>298</v>
      </c>
      <c r="C140" s="202">
        <v>6</v>
      </c>
      <c r="D140" s="27" t="s">
        <v>296</v>
      </c>
      <c r="E140" s="37">
        <f>IF(ISNA(VLOOKUP($A140,chpt87,5,FALSE)),0,(VLOOKUP($A140,chpt87,5,FALSE)))</f>
        <v>0</v>
      </c>
      <c r="F140" s="37">
        <f>IF(ISNA(VLOOKUP($A140,Loups,5,FALSE)),0,(VLOOKUP($A140,Loups,5,FALSE)))</f>
        <v>0</v>
      </c>
      <c r="G140" s="37">
        <f>IF(ISNA(VLOOKUP($A140,chpt19,5,FALSE)),0,(VLOOKUP($A140,chpt19,5,FALSE)))</f>
        <v>0</v>
      </c>
      <c r="H140" s="37">
        <f>IF(ISNA(VLOOKUP($A140,Poilus,5,FALSE)),0,(VLOOKUP($A140,Poilus,5,FALSE)))</f>
        <v>0</v>
      </c>
      <c r="I140" s="37">
        <f>IF(ISNA(VLOOKUP($A140,phase1,5,FALSE)),0,(VLOOKUP($A140,phase1,5,FALSE)))</f>
        <v>0</v>
      </c>
      <c r="J140" s="37">
        <f>IF(ISNA(VLOOKUP($A140,smblitz,5,FALSE)),0,(VLOOKUP($A140,smblitz,5,FALSE)))</f>
        <v>0</v>
      </c>
      <c r="K140" s="27">
        <f>IF(ISNA(VLOOKUP($A140,smond,5,FALSE)),0,(VLOOKUP($A140,smond,5,FALSE)))</f>
        <v>0</v>
      </c>
      <c r="L140" s="37">
        <f>IF(ISNA(VLOOKUP($A140,chpt24,5,FALSE)),0,(VLOOKUP($A140,chpt24,5,FALSE)))</f>
        <v>0</v>
      </c>
      <c r="M140" s="37">
        <f>IF(ISNA(VLOOKUP($A140,phase2,5,FALSE)),0,(VLOOKUP($A140,phase2,5,FALSE)))</f>
        <v>0</v>
      </c>
      <c r="N140" s="37">
        <f>IF(ISNA(VLOOKUP($A140,phase3,5,FALSE)),0,(VLOOKUP($A140,phase3,5,FALSE)))</f>
        <v>0</v>
      </c>
      <c r="O140" s="37">
        <f>IF(ISNA(VLOOKUP($A140,chreg,5,FALSE)),0,(VLOOKUP($A140,chreg,5,FALSE)))</f>
        <v>0</v>
      </c>
      <c r="P140" s="37">
        <f>IF(ISNA(VLOOKUP($A140,eymoutiers,5,FALSE)),0,(VLOOKUP($A140,eymoutiers,5,FALSE)))</f>
        <v>0</v>
      </c>
      <c r="Q140" s="37">
        <f>IF(ISNA(VLOOKUP($A140,neuvic,5,FALSE)),0,(VLOOKUP($A140,neuvic,5,FALSE)))</f>
        <v>10</v>
      </c>
      <c r="R140" s="37">
        <f>IF(ISNA(VLOOKUP($A140,chalus,5,FALSE)),0,(VLOOKUP($A140,chalus,5,FALSE)))</f>
        <v>0</v>
      </c>
      <c r="S140" s="37">
        <f>IF(ISNA(VLOOKUP($A140,smrap,5,FALSE)),0,(VLOOKUP($A140,smrap,5,FALSE)))</f>
        <v>0</v>
      </c>
      <c r="T140" s="37">
        <f>IF(ISNA(VLOOKUP($A140,sorges,5,FALSE)),0,(VLOOKUP($A140,sorges,5,FALSE)))</f>
        <v>0</v>
      </c>
      <c r="U140" s="37">
        <f>IF(ISNA(VLOOKUP($A140,mussidan2,5,FALSE)),0,(VLOOKUP($A140,mussidan2,5,FALSE)))</f>
        <v>0</v>
      </c>
      <c r="V140" s="45">
        <f>IF(ISNA(VLOOKUP($A140,mussidan3,5,FALSE)),0,(VLOOKUP($A140,mussidan3,5,FALSE)))</f>
        <v>0</v>
      </c>
      <c r="W140" s="199">
        <f>SUM(E140:V140)</f>
        <v>10</v>
      </c>
    </row>
    <row r="141" spans="1:23" ht="11.25">
      <c r="A141" s="27">
        <v>1002934</v>
      </c>
      <c r="B141" s="28" t="s">
        <v>455</v>
      </c>
      <c r="C141" s="202">
        <v>7</v>
      </c>
      <c r="D141" s="27" t="s">
        <v>296</v>
      </c>
      <c r="E141" s="37">
        <f>IF(ISNA(VLOOKUP($A141,chpt87,5,FALSE)),0,(VLOOKUP($A141,chpt87,5,FALSE)))</f>
        <v>0</v>
      </c>
      <c r="F141" s="37">
        <f>IF(ISNA(VLOOKUP($A141,Loups,5,FALSE)),0,(VLOOKUP($A141,Loups,5,FALSE)))</f>
        <v>0</v>
      </c>
      <c r="G141" s="37">
        <f>IF(ISNA(VLOOKUP($A141,chpt19,5,FALSE)),0,(VLOOKUP($A141,chpt19,5,FALSE)))</f>
        <v>0</v>
      </c>
      <c r="H141" s="37">
        <f>IF(ISNA(VLOOKUP($A141,Poilus,5,FALSE)),0,(VLOOKUP($A141,Poilus,5,FALSE)))</f>
        <v>0</v>
      </c>
      <c r="I141" s="37">
        <f>IF(ISNA(VLOOKUP($A141,phase1,5,FALSE)),0,(VLOOKUP($A141,phase1,5,FALSE)))</f>
        <v>0</v>
      </c>
      <c r="J141" s="37">
        <f>IF(ISNA(VLOOKUP($A141,smblitz,5,FALSE)),0,(VLOOKUP($A141,smblitz,5,FALSE)))</f>
        <v>0</v>
      </c>
      <c r="K141" s="27">
        <f>IF(ISNA(VLOOKUP($A141,smond,5,FALSE)),0,(VLOOKUP($A141,smond,5,FALSE)))</f>
        <v>0</v>
      </c>
      <c r="L141" s="37">
        <f>IF(ISNA(VLOOKUP($A141,chpt24,5,FALSE)),0,(VLOOKUP($A141,chpt24,5,FALSE)))</f>
        <v>0</v>
      </c>
      <c r="M141" s="37">
        <f>IF(ISNA(VLOOKUP($A141,phase2,5,FALSE)),0,(VLOOKUP($A141,phase2,5,FALSE)))</f>
        <v>0</v>
      </c>
      <c r="N141" s="37">
        <f>IF(ISNA(VLOOKUP($A141,phase3,5,FALSE)),0,(VLOOKUP($A141,phase3,5,FALSE)))</f>
        <v>0</v>
      </c>
      <c r="O141" s="37">
        <f>IF(ISNA(VLOOKUP($A141,chreg,5,FALSE)),0,(VLOOKUP($A141,chreg,5,FALSE)))</f>
        <v>0</v>
      </c>
      <c r="P141" s="37">
        <f>IF(ISNA(VLOOKUP($A141,eymoutiers,5,FALSE)),0,(VLOOKUP($A141,eymoutiers,5,FALSE)))</f>
        <v>0</v>
      </c>
      <c r="Q141" s="37">
        <f>IF(ISNA(VLOOKUP($A141,neuvic,5,FALSE)),0,(VLOOKUP($A141,neuvic,5,FALSE)))</f>
        <v>8</v>
      </c>
      <c r="R141" s="37">
        <f>IF(ISNA(VLOOKUP($A141,chalus,5,FALSE)),0,(VLOOKUP($A141,chalus,5,FALSE)))</f>
        <v>0</v>
      </c>
      <c r="S141" s="37">
        <f>IF(ISNA(VLOOKUP($A141,smrap,5,FALSE)),0,(VLOOKUP($A141,smrap,5,FALSE)))</f>
        <v>0</v>
      </c>
      <c r="T141" s="37">
        <f>IF(ISNA(VLOOKUP($A141,sorges,5,FALSE)),0,(VLOOKUP($A141,sorges,5,FALSE)))</f>
        <v>0</v>
      </c>
      <c r="U141" s="37">
        <f>IF(ISNA(VLOOKUP($A141,mussidan2,5,FALSE)),0,(VLOOKUP($A141,mussidan2,5,FALSE)))</f>
        <v>0</v>
      </c>
      <c r="V141" s="45">
        <f>IF(ISNA(VLOOKUP($A141,mussidan3,5,FALSE)),0,(VLOOKUP($A141,mussidan3,5,FALSE)))</f>
        <v>0</v>
      </c>
      <c r="W141" s="199">
        <f>SUM(E141:V141)</f>
        <v>8</v>
      </c>
    </row>
    <row r="142" spans="1:23" ht="11.25">
      <c r="A142" s="27">
        <v>1001545</v>
      </c>
      <c r="B142" s="28" t="s">
        <v>335</v>
      </c>
      <c r="C142" s="202">
        <v>7</v>
      </c>
      <c r="D142" s="27" t="s">
        <v>168</v>
      </c>
      <c r="E142" s="37">
        <f>IF(ISNA(VLOOKUP($A142,chpt87,5,FALSE)),0,(VLOOKUP($A142,chpt87,5,FALSE)))</f>
        <v>0</v>
      </c>
      <c r="F142" s="37">
        <f>IF(ISNA(VLOOKUP($A142,Loups,5,FALSE)),0,(VLOOKUP($A142,Loups,5,FALSE)))</f>
        <v>0</v>
      </c>
      <c r="G142" s="37">
        <f>IF(ISNA(VLOOKUP($A142,chpt19,5,FALSE)),0,(VLOOKUP($A142,chpt19,5,FALSE)))</f>
        <v>0</v>
      </c>
      <c r="H142" s="37">
        <f>IF(ISNA(VLOOKUP($A142,Poilus,5,FALSE)),0,(VLOOKUP($A142,Poilus,5,FALSE)))</f>
        <v>0</v>
      </c>
      <c r="I142" s="37">
        <f>IF(ISNA(VLOOKUP($A142,phase1,5,FALSE)),0,(VLOOKUP($A142,phase1,5,FALSE)))</f>
        <v>0</v>
      </c>
      <c r="J142" s="37">
        <f>IF(ISNA(VLOOKUP($A142,smblitz,5,FALSE)),0,(VLOOKUP($A142,smblitz,5,FALSE)))</f>
        <v>0</v>
      </c>
      <c r="K142" s="27">
        <f>IF(ISNA(VLOOKUP($A142,smond,5,FALSE)),0,(VLOOKUP($A142,smond,5,FALSE)))</f>
        <v>0</v>
      </c>
      <c r="L142" s="37">
        <f>IF(ISNA(VLOOKUP($A142,chpt24,5,FALSE)),0,(VLOOKUP($A142,chpt24,5,FALSE)))</f>
        <v>0</v>
      </c>
      <c r="M142" s="37">
        <f>IF(ISNA(VLOOKUP($A142,phase2,5,FALSE)),0,(VLOOKUP($A142,phase2,5,FALSE)))</f>
        <v>0</v>
      </c>
      <c r="N142" s="37">
        <f>IF(ISNA(VLOOKUP($A142,phase3,5,FALSE)),0,(VLOOKUP($A142,phase3,5,FALSE)))</f>
        <v>0</v>
      </c>
      <c r="O142" s="37">
        <f>IF(ISNA(VLOOKUP($A142,chreg,5,FALSE)),0,(VLOOKUP($A142,chreg,5,FALSE)))</f>
        <v>0</v>
      </c>
      <c r="P142" s="37">
        <f>IF(ISNA(VLOOKUP($A142,eymoutiers,5,FALSE)),0,(VLOOKUP($A142,eymoutiers,5,FALSE)))</f>
        <v>0</v>
      </c>
      <c r="Q142" s="37">
        <f>IF(ISNA(VLOOKUP($A142,neuvic,5,FALSE)),0,(VLOOKUP($A142,neuvic,5,FALSE)))</f>
        <v>0</v>
      </c>
      <c r="R142" s="37">
        <f>IF(ISNA(VLOOKUP($A142,chalus,5,FALSE)),0,(VLOOKUP($A142,chalus,5,FALSE)))</f>
        <v>8</v>
      </c>
      <c r="S142" s="37">
        <f>IF(ISNA(VLOOKUP($A142,smrap,5,FALSE)),0,(VLOOKUP($A142,smrap,5,FALSE)))</f>
        <v>0</v>
      </c>
      <c r="T142" s="37">
        <f>IF(ISNA(VLOOKUP($A142,sorges,5,FALSE)),0,(VLOOKUP($A142,sorges,5,FALSE)))</f>
        <v>0</v>
      </c>
      <c r="U142" s="37">
        <f>IF(ISNA(VLOOKUP($A142,mussidan2,5,FALSE)),0,(VLOOKUP($A142,mussidan2,5,FALSE)))</f>
        <v>0</v>
      </c>
      <c r="V142" s="45">
        <f>IF(ISNA(VLOOKUP($A142,mussidan3,5,FALSE)),0,(VLOOKUP($A142,mussidan3,5,FALSE)))</f>
        <v>0</v>
      </c>
      <c r="W142" s="199">
        <f>SUM(E142:V142)</f>
        <v>8</v>
      </c>
    </row>
    <row r="143" spans="1:23" ht="11.25">
      <c r="A143" s="27">
        <v>3004035</v>
      </c>
      <c r="B143" s="28" t="s">
        <v>467</v>
      </c>
      <c r="C143" s="202">
        <v>7</v>
      </c>
      <c r="D143" s="27" t="s">
        <v>211</v>
      </c>
      <c r="E143" s="37">
        <f>IF(ISNA(VLOOKUP($A143,chpt87,5,FALSE)),0,(VLOOKUP($A143,chpt87,5,FALSE)))</f>
        <v>0</v>
      </c>
      <c r="F143" s="37">
        <f>IF(ISNA(VLOOKUP($A143,Loups,5,FALSE)),0,(VLOOKUP($A143,Loups,5,FALSE)))</f>
        <v>0</v>
      </c>
      <c r="G143" s="37">
        <f>IF(ISNA(VLOOKUP($A143,chpt19,5,FALSE)),0,(VLOOKUP($A143,chpt19,5,FALSE)))</f>
        <v>0</v>
      </c>
      <c r="H143" s="37">
        <f>IF(ISNA(VLOOKUP($A143,Poilus,5,FALSE)),0,(VLOOKUP($A143,Poilus,5,FALSE)))</f>
        <v>0</v>
      </c>
      <c r="I143" s="37">
        <f>IF(ISNA(VLOOKUP($A143,phase1,5,FALSE)),0,(VLOOKUP($A143,phase1,5,FALSE)))</f>
        <v>0</v>
      </c>
      <c r="J143" s="37">
        <f>IF(ISNA(VLOOKUP($A143,smblitz,5,FALSE)),0,(VLOOKUP($A143,smblitz,5,FALSE)))</f>
        <v>0</v>
      </c>
      <c r="K143" s="27">
        <f>IF(ISNA(VLOOKUP($A143,smond,5,FALSE)),0,(VLOOKUP($A143,smond,5,FALSE)))</f>
        <v>0</v>
      </c>
      <c r="L143" s="37">
        <f>IF(ISNA(VLOOKUP($A143,chpt24,5,FALSE)),0,(VLOOKUP($A143,chpt24,5,FALSE)))</f>
        <v>0</v>
      </c>
      <c r="M143" s="37">
        <f>IF(ISNA(VLOOKUP($A143,phase2,5,FALSE)),0,(VLOOKUP($A143,phase2,5,FALSE)))</f>
        <v>0</v>
      </c>
      <c r="N143" s="37">
        <f>IF(ISNA(VLOOKUP($A143,phase3,5,FALSE)),0,(VLOOKUP($A143,phase3,5,FALSE)))</f>
        <v>0</v>
      </c>
      <c r="O143" s="37">
        <f>IF(ISNA(VLOOKUP($A143,chreg,5,FALSE)),0,(VLOOKUP($A143,chreg,5,FALSE)))</f>
        <v>0</v>
      </c>
      <c r="P143" s="37">
        <f>IF(ISNA(VLOOKUP($A143,eymoutiers,5,FALSE)),0,(VLOOKUP($A143,eymoutiers,5,FALSE)))</f>
        <v>0</v>
      </c>
      <c r="Q143" s="37">
        <f>IF(ISNA(VLOOKUP($A143,neuvic,5,FALSE)),0,(VLOOKUP($A143,neuvic,5,FALSE)))</f>
        <v>0</v>
      </c>
      <c r="R143" s="37">
        <f>IF(ISNA(VLOOKUP($A143,chalus,5,FALSE)),0,(VLOOKUP($A143,chalus,5,FALSE)))</f>
        <v>6</v>
      </c>
      <c r="S143" s="37">
        <f>IF(ISNA(VLOOKUP($A143,smrap,5,FALSE)),0,(VLOOKUP($A143,smrap,5,FALSE)))</f>
        <v>0</v>
      </c>
      <c r="T143" s="37">
        <f>IF(ISNA(VLOOKUP($A143,sorges,5,FALSE)),0,(VLOOKUP($A143,sorges,5,FALSE)))</f>
        <v>0</v>
      </c>
      <c r="U143" s="37">
        <f>IF(ISNA(VLOOKUP($A143,mussidan2,5,FALSE)),0,(VLOOKUP($A143,mussidan2,5,FALSE)))</f>
        <v>0</v>
      </c>
      <c r="V143" s="45">
        <f>IF(ISNA(VLOOKUP($A143,mussidan3,5,FALSE)),0,(VLOOKUP($A143,mussidan3,5,FALSE)))</f>
        <v>0</v>
      </c>
      <c r="W143" s="199">
        <f>SUM(E143:V143)</f>
        <v>6</v>
      </c>
    </row>
    <row r="144" spans="1:23" ht="11.25">
      <c r="A144" s="27">
        <v>1058794</v>
      </c>
      <c r="B144" s="28" t="s">
        <v>80</v>
      </c>
      <c r="C144" s="202">
        <v>6</v>
      </c>
      <c r="D144" s="27" t="s">
        <v>74</v>
      </c>
      <c r="E144" s="37">
        <f>IF(ISNA(VLOOKUP($A144,chpt87,5,FALSE)),0,(VLOOKUP($A144,chpt87,5,FALSE)))</f>
        <v>0</v>
      </c>
      <c r="F144" s="37">
        <f>IF(ISNA(VLOOKUP($A144,Loups,5,FALSE)),0,(VLOOKUP($A144,Loups,5,FALSE)))</f>
        <v>0</v>
      </c>
      <c r="G144" s="37">
        <f>IF(ISNA(VLOOKUP($A144,chpt19,5,FALSE)),0,(VLOOKUP($A144,chpt19,5,FALSE)))</f>
        <v>4</v>
      </c>
      <c r="H144" s="37">
        <f>IF(ISNA(VLOOKUP($A144,Poilus,5,FALSE)),0,(VLOOKUP($A144,Poilus,5,FALSE)))</f>
        <v>0</v>
      </c>
      <c r="I144" s="37">
        <f>IF(ISNA(VLOOKUP($A144,phase1,5,FALSE)),0,(VLOOKUP($A144,phase1,5,FALSE)))</f>
        <v>0</v>
      </c>
      <c r="J144" s="37">
        <f>IF(ISNA(VLOOKUP($A144,smblitz,5,FALSE)),0,(VLOOKUP($A144,smblitz,5,FALSE)))</f>
        <v>0</v>
      </c>
      <c r="K144" s="27">
        <f>IF(ISNA(VLOOKUP($A144,smond,5,FALSE)),0,(VLOOKUP($A144,smond,5,FALSE)))</f>
        <v>0</v>
      </c>
      <c r="L144" s="37">
        <f>IF(ISNA(VLOOKUP($A144,chpt24,5,FALSE)),0,(VLOOKUP($A144,chpt24,5,FALSE)))</f>
        <v>0</v>
      </c>
      <c r="M144" s="37">
        <f>IF(ISNA(VLOOKUP($A144,phase2,5,FALSE)),0,(VLOOKUP($A144,phase2,5,FALSE)))</f>
        <v>0</v>
      </c>
      <c r="N144" s="37">
        <f>IF(ISNA(VLOOKUP($A144,phase3,5,FALSE)),0,(VLOOKUP($A144,phase3,5,FALSE)))</f>
        <v>0</v>
      </c>
      <c r="O144" s="37">
        <f>IF(ISNA(VLOOKUP($A144,chreg,5,FALSE)),0,(VLOOKUP($A144,chreg,5,FALSE)))</f>
        <v>0</v>
      </c>
      <c r="P144" s="37">
        <f>IF(ISNA(VLOOKUP($A144,eymoutiers,5,FALSE)),0,(VLOOKUP($A144,eymoutiers,5,FALSE)))</f>
        <v>0</v>
      </c>
      <c r="Q144" s="37">
        <f>IF(ISNA(VLOOKUP($A144,neuvic,5,FALSE)),0,(VLOOKUP($A144,neuvic,5,FALSE)))</f>
        <v>0</v>
      </c>
      <c r="R144" s="37">
        <f>IF(ISNA(VLOOKUP($A144,chalus,5,FALSE)),0,(VLOOKUP($A144,chalus,5,FALSE)))</f>
        <v>0</v>
      </c>
      <c r="S144" s="37">
        <f>IF(ISNA(VLOOKUP($A144,smrap,5,FALSE)),0,(VLOOKUP($A144,smrap,5,FALSE)))</f>
        <v>0</v>
      </c>
      <c r="T144" s="37">
        <f>IF(ISNA(VLOOKUP($A144,sorges,5,FALSE)),0,(VLOOKUP($A144,sorges,5,FALSE)))</f>
        <v>0</v>
      </c>
      <c r="U144" s="37">
        <f>IF(ISNA(VLOOKUP($A144,mussidan2,5,FALSE)),0,(VLOOKUP($A144,mussidan2,5,FALSE)))</f>
        <v>0</v>
      </c>
      <c r="V144" s="45">
        <f>IF(ISNA(VLOOKUP($A144,mussidan3,5,FALSE)),0,(VLOOKUP($A144,mussidan3,5,FALSE)))</f>
        <v>0</v>
      </c>
      <c r="W144" s="199">
        <f>SUM(E144:V144)</f>
        <v>4</v>
      </c>
    </row>
    <row r="145" spans="1:23" ht="11.25">
      <c r="A145" s="27">
        <v>1065886</v>
      </c>
      <c r="B145" s="28" t="s">
        <v>19</v>
      </c>
      <c r="C145" s="202">
        <v>6</v>
      </c>
      <c r="D145" s="27" t="s">
        <v>26</v>
      </c>
      <c r="E145" s="37">
        <f>IF(ISNA(VLOOKUP($A145,chpt87,5,FALSE)),0,(VLOOKUP($A145,chpt87,5,FALSE)))</f>
        <v>0</v>
      </c>
      <c r="F145" s="37">
        <f>IF(ISNA(VLOOKUP($A145,Loups,5,FALSE)),0,(VLOOKUP($A145,Loups,5,FALSE)))</f>
        <v>0</v>
      </c>
      <c r="G145" s="37">
        <f>IF(ISNA(VLOOKUP($A145,chpt19,5,FALSE)),0,(VLOOKUP($A145,chpt19,5,FALSE)))</f>
        <v>0</v>
      </c>
      <c r="H145" s="37">
        <f>IF(ISNA(VLOOKUP($A145,Poilus,5,FALSE)),0,(VLOOKUP($A145,Poilus,5,FALSE)))</f>
        <v>0</v>
      </c>
      <c r="I145" s="37">
        <f>IF(ISNA(VLOOKUP($A145,phase1,5,FALSE)),0,(VLOOKUP($A145,phase1,5,FALSE)))</f>
        <v>0</v>
      </c>
      <c r="J145" s="37">
        <f>IF(ISNA(VLOOKUP($A145,smblitz,5,FALSE)),0,(VLOOKUP($A145,smblitz,5,FALSE)))</f>
        <v>0</v>
      </c>
      <c r="K145" s="27">
        <f>IF(ISNA(VLOOKUP($A145,smond,5,FALSE)),0,(VLOOKUP($A145,smond,5,FALSE)))</f>
        <v>0</v>
      </c>
      <c r="L145" s="37">
        <f>IF(ISNA(VLOOKUP($A145,chpt24,5,FALSE)),0,(VLOOKUP($A145,chpt24,5,FALSE)))</f>
        <v>0</v>
      </c>
      <c r="M145" s="37">
        <f>IF(ISNA(VLOOKUP($A145,phase2,5,FALSE)),0,(VLOOKUP($A145,phase2,5,FALSE)))</f>
        <v>0</v>
      </c>
      <c r="N145" s="37">
        <f>IF(ISNA(VLOOKUP($A145,phase3,5,FALSE)),0,(VLOOKUP($A145,phase3,5,FALSE)))</f>
        <v>0</v>
      </c>
      <c r="O145" s="37">
        <f>IF(ISNA(VLOOKUP($A145,chreg,5,FALSE)),0,(VLOOKUP($A145,chreg,5,FALSE)))</f>
        <v>0</v>
      </c>
      <c r="P145" s="37">
        <f>IF(ISNA(VLOOKUP($A145,eymoutiers,5,FALSE)),0,(VLOOKUP($A145,eymoutiers,5,FALSE)))</f>
        <v>4</v>
      </c>
      <c r="Q145" s="37">
        <f>IF(ISNA(VLOOKUP($A145,neuvic,5,FALSE)),0,(VLOOKUP($A145,neuvic,5,FALSE)))</f>
        <v>0</v>
      </c>
      <c r="R145" s="37">
        <f>IF(ISNA(VLOOKUP($A145,chalus,5,FALSE)),0,(VLOOKUP($A145,chalus,5,FALSE)))</f>
        <v>0</v>
      </c>
      <c r="S145" s="37">
        <f>IF(ISNA(VLOOKUP($A145,smrap,5,FALSE)),0,(VLOOKUP($A145,smrap,5,FALSE)))</f>
        <v>0</v>
      </c>
      <c r="T145" s="37">
        <f>IF(ISNA(VLOOKUP($A145,sorges,5,FALSE)),0,(VLOOKUP($A145,sorges,5,FALSE)))</f>
        <v>0</v>
      </c>
      <c r="U145" s="37">
        <f>IF(ISNA(VLOOKUP($A145,mussidan2,5,FALSE)),0,(VLOOKUP($A145,mussidan2,5,FALSE)))</f>
        <v>0</v>
      </c>
      <c r="V145" s="45">
        <f>IF(ISNA(VLOOKUP($A145,mussidan3,5,FALSE)),0,(VLOOKUP($A145,mussidan3,5,FALSE)))</f>
        <v>0</v>
      </c>
      <c r="W145" s="199">
        <f>SUM(E145:V145)</f>
        <v>4</v>
      </c>
    </row>
    <row r="146" spans="1:23" ht="11.25">
      <c r="A146" s="27">
        <v>3004372</v>
      </c>
      <c r="B146" s="28" t="s">
        <v>468</v>
      </c>
      <c r="C146" s="202">
        <v>7</v>
      </c>
      <c r="D146" s="27" t="s">
        <v>211</v>
      </c>
      <c r="E146" s="37">
        <f>IF(ISNA(VLOOKUP($A146,chpt87,5,FALSE)),0,(VLOOKUP($A146,chpt87,5,FALSE)))</f>
        <v>0</v>
      </c>
      <c r="F146" s="37">
        <f>IF(ISNA(VLOOKUP($A146,Loups,5,FALSE)),0,(VLOOKUP($A146,Loups,5,FALSE)))</f>
        <v>0</v>
      </c>
      <c r="G146" s="37">
        <f>IF(ISNA(VLOOKUP($A146,chpt19,5,FALSE)),0,(VLOOKUP($A146,chpt19,5,FALSE)))</f>
        <v>0</v>
      </c>
      <c r="H146" s="37">
        <f>IF(ISNA(VLOOKUP($A146,Poilus,5,FALSE)),0,(VLOOKUP($A146,Poilus,5,FALSE)))</f>
        <v>0</v>
      </c>
      <c r="I146" s="37">
        <f>IF(ISNA(VLOOKUP($A146,phase1,5,FALSE)),0,(VLOOKUP($A146,phase1,5,FALSE)))</f>
        <v>0</v>
      </c>
      <c r="J146" s="37">
        <f>IF(ISNA(VLOOKUP($A146,smblitz,5,FALSE)),0,(VLOOKUP($A146,smblitz,5,FALSE)))</f>
        <v>0</v>
      </c>
      <c r="K146" s="27">
        <f>IF(ISNA(VLOOKUP($A146,smond,5,FALSE)),0,(VLOOKUP($A146,smond,5,FALSE)))</f>
        <v>0</v>
      </c>
      <c r="L146" s="37">
        <f>IF(ISNA(VLOOKUP($A146,chpt24,5,FALSE)),0,(VLOOKUP($A146,chpt24,5,FALSE)))</f>
        <v>0</v>
      </c>
      <c r="M146" s="37">
        <f>IF(ISNA(VLOOKUP($A146,phase2,5,FALSE)),0,(VLOOKUP($A146,phase2,5,FALSE)))</f>
        <v>0</v>
      </c>
      <c r="N146" s="37">
        <f>IF(ISNA(VLOOKUP($A146,phase3,5,FALSE)),0,(VLOOKUP($A146,phase3,5,FALSE)))</f>
        <v>0</v>
      </c>
      <c r="O146" s="37">
        <f>IF(ISNA(VLOOKUP($A146,chreg,5,FALSE)),0,(VLOOKUP($A146,chreg,5,FALSE)))</f>
        <v>0</v>
      </c>
      <c r="P146" s="37">
        <f>IF(ISNA(VLOOKUP($A146,eymoutiers,5,FALSE)),0,(VLOOKUP($A146,eymoutiers,5,FALSE)))</f>
        <v>0</v>
      </c>
      <c r="Q146" s="37">
        <f>IF(ISNA(VLOOKUP($A146,neuvic,5,FALSE)),0,(VLOOKUP($A146,neuvic,5,FALSE)))</f>
        <v>0</v>
      </c>
      <c r="R146" s="37">
        <f>IF(ISNA(VLOOKUP($A146,chalus,5,FALSE)),0,(VLOOKUP($A146,chalus,5,FALSE)))</f>
        <v>4</v>
      </c>
      <c r="S146" s="37">
        <f>IF(ISNA(VLOOKUP($A146,smrap,5,FALSE)),0,(VLOOKUP($A146,smrap,5,FALSE)))</f>
        <v>0</v>
      </c>
      <c r="T146" s="37">
        <f>IF(ISNA(VLOOKUP($A146,sorges,5,FALSE)),0,(VLOOKUP($A146,sorges,5,FALSE)))</f>
        <v>0</v>
      </c>
      <c r="U146" s="37">
        <f>IF(ISNA(VLOOKUP($A146,mussidan2,5,FALSE)),0,(VLOOKUP($A146,mussidan2,5,FALSE)))</f>
        <v>0</v>
      </c>
      <c r="V146" s="45">
        <f>IF(ISNA(VLOOKUP($A146,mussidan3,5,FALSE)),0,(VLOOKUP($A146,mussidan3,5,FALSE)))</f>
        <v>0</v>
      </c>
      <c r="W146" s="199">
        <f>SUM(E146:V146)</f>
        <v>4</v>
      </c>
    </row>
    <row r="147" spans="1:23" ht="11.25">
      <c r="A147" s="27">
        <v>1096275</v>
      </c>
      <c r="B147" s="28" t="s">
        <v>236</v>
      </c>
      <c r="C147" s="202">
        <v>6</v>
      </c>
      <c r="D147" s="27" t="s">
        <v>211</v>
      </c>
      <c r="E147" s="37">
        <f>IF(ISNA(VLOOKUP($A147,chpt87,5,FALSE)),0,(VLOOKUP($A147,chpt87,5,FALSE)))</f>
        <v>2</v>
      </c>
      <c r="F147" s="37">
        <f>IF(ISNA(VLOOKUP($A147,Loups,5,FALSE)),0,(VLOOKUP($A147,Loups,5,FALSE)))</f>
        <v>0</v>
      </c>
      <c r="G147" s="37">
        <f>IF(ISNA(VLOOKUP($A147,chpt19,5,FALSE)),0,(VLOOKUP($A147,chpt19,5,FALSE)))</f>
        <v>0</v>
      </c>
      <c r="H147" s="37">
        <f>IF(ISNA(VLOOKUP($A147,Poilus,5,FALSE)),0,(VLOOKUP($A147,Poilus,5,FALSE)))</f>
        <v>0</v>
      </c>
      <c r="I147" s="37">
        <f>IF(ISNA(VLOOKUP($A147,phase1,5,FALSE)),0,(VLOOKUP($A147,phase1,5,FALSE)))</f>
        <v>0</v>
      </c>
      <c r="J147" s="37">
        <f>IF(ISNA(VLOOKUP($A147,smblitz,5,FALSE)),0,(VLOOKUP($A147,smblitz,5,FALSE)))</f>
        <v>0</v>
      </c>
      <c r="K147" s="27">
        <f>IF(ISNA(VLOOKUP($A147,smond,5,FALSE)),0,(VLOOKUP($A147,smond,5,FALSE)))</f>
        <v>0</v>
      </c>
      <c r="L147" s="37">
        <f>IF(ISNA(VLOOKUP($A147,chpt24,5,FALSE)),0,(VLOOKUP($A147,chpt24,5,FALSE)))</f>
        <v>0</v>
      </c>
      <c r="M147" s="37">
        <f>IF(ISNA(VLOOKUP($A147,phase2,5,FALSE)),0,(VLOOKUP($A147,phase2,5,FALSE)))</f>
        <v>0</v>
      </c>
      <c r="N147" s="37">
        <f>IF(ISNA(VLOOKUP($A147,phase3,5,FALSE)),0,(VLOOKUP($A147,phase3,5,FALSE)))</f>
        <v>0</v>
      </c>
      <c r="O147" s="37">
        <f>IF(ISNA(VLOOKUP($A147,chreg,5,FALSE)),0,(VLOOKUP($A147,chreg,5,FALSE)))</f>
        <v>0</v>
      </c>
      <c r="P147" s="37">
        <f>IF(ISNA(VLOOKUP($A147,eymoutiers,5,FALSE)),0,(VLOOKUP($A147,eymoutiers,5,FALSE)))</f>
        <v>0</v>
      </c>
      <c r="Q147" s="37">
        <f>IF(ISNA(VLOOKUP($A147,neuvic,5,FALSE)),0,(VLOOKUP($A147,neuvic,5,FALSE)))</f>
        <v>0</v>
      </c>
      <c r="R147" s="37">
        <f>IF(ISNA(VLOOKUP($A147,chalus,5,FALSE)),0,(VLOOKUP($A147,chalus,5,FALSE)))</f>
        <v>0</v>
      </c>
      <c r="S147" s="37">
        <f>IF(ISNA(VLOOKUP($A147,smrap,5,FALSE)),0,(VLOOKUP($A147,smrap,5,FALSE)))</f>
        <v>0</v>
      </c>
      <c r="T147" s="37">
        <f>IF(ISNA(VLOOKUP($A147,sorges,5,FALSE)),0,(VLOOKUP($A147,sorges,5,FALSE)))</f>
        <v>0</v>
      </c>
      <c r="U147" s="37">
        <f>IF(ISNA(VLOOKUP($A147,mussidan2,5,FALSE)),0,(VLOOKUP($A147,mussidan2,5,FALSE)))</f>
        <v>0</v>
      </c>
      <c r="V147" s="45">
        <f>IF(ISNA(VLOOKUP($A147,mussidan3,5,FALSE)),0,(VLOOKUP($A147,mussidan3,5,FALSE)))</f>
        <v>0</v>
      </c>
      <c r="W147" s="199">
        <f>SUM(E147:V147)</f>
        <v>2</v>
      </c>
    </row>
    <row r="148" spans="1:23" ht="11.25">
      <c r="A148" s="27">
        <v>3004316</v>
      </c>
      <c r="B148" s="28" t="s">
        <v>469</v>
      </c>
      <c r="C148" s="202">
        <v>7</v>
      </c>
      <c r="D148" s="27" t="s">
        <v>211</v>
      </c>
      <c r="E148" s="37">
        <f>IF(ISNA(VLOOKUP($A148,chpt87,5,FALSE)),0,(VLOOKUP($A148,chpt87,5,FALSE)))</f>
        <v>0</v>
      </c>
      <c r="F148" s="37">
        <f>IF(ISNA(VLOOKUP($A148,Loups,5,FALSE)),0,(VLOOKUP($A148,Loups,5,FALSE)))</f>
        <v>0</v>
      </c>
      <c r="G148" s="37">
        <f>IF(ISNA(VLOOKUP($A148,chpt19,5,FALSE)),0,(VLOOKUP($A148,chpt19,5,FALSE)))</f>
        <v>0</v>
      </c>
      <c r="H148" s="37">
        <f>IF(ISNA(VLOOKUP($A148,Poilus,5,FALSE)),0,(VLOOKUP($A148,Poilus,5,FALSE)))</f>
        <v>0</v>
      </c>
      <c r="I148" s="37">
        <f>IF(ISNA(VLOOKUP($A148,phase1,5,FALSE)),0,(VLOOKUP($A148,phase1,5,FALSE)))</f>
        <v>0</v>
      </c>
      <c r="J148" s="37">
        <f>IF(ISNA(VLOOKUP($A148,smblitz,5,FALSE)),0,(VLOOKUP($A148,smblitz,5,FALSE)))</f>
        <v>0</v>
      </c>
      <c r="K148" s="27">
        <f>IF(ISNA(VLOOKUP($A148,smond,5,FALSE)),0,(VLOOKUP($A148,smond,5,FALSE)))</f>
        <v>0</v>
      </c>
      <c r="L148" s="37">
        <f>IF(ISNA(VLOOKUP($A148,chpt24,5,FALSE)),0,(VLOOKUP($A148,chpt24,5,FALSE)))</f>
        <v>0</v>
      </c>
      <c r="M148" s="37">
        <f>IF(ISNA(VLOOKUP($A148,phase2,5,FALSE)),0,(VLOOKUP($A148,phase2,5,FALSE)))</f>
        <v>0</v>
      </c>
      <c r="N148" s="37">
        <f>IF(ISNA(VLOOKUP($A148,phase3,5,FALSE)),0,(VLOOKUP($A148,phase3,5,FALSE)))</f>
        <v>0</v>
      </c>
      <c r="O148" s="37">
        <f>IF(ISNA(VLOOKUP($A148,chreg,5,FALSE)),0,(VLOOKUP($A148,chreg,5,FALSE)))</f>
        <v>0</v>
      </c>
      <c r="P148" s="37">
        <f>IF(ISNA(VLOOKUP($A148,eymoutiers,5,FALSE)),0,(VLOOKUP($A148,eymoutiers,5,FALSE)))</f>
        <v>0</v>
      </c>
      <c r="Q148" s="37">
        <f>IF(ISNA(VLOOKUP($A148,neuvic,5,FALSE)),0,(VLOOKUP($A148,neuvic,5,FALSE)))</f>
        <v>0</v>
      </c>
      <c r="R148" s="37">
        <f>IF(ISNA(VLOOKUP($A148,chalus,5,FALSE)),0,(VLOOKUP($A148,chalus,5,FALSE)))</f>
        <v>2</v>
      </c>
      <c r="S148" s="37">
        <f>IF(ISNA(VLOOKUP($A148,smrap,5,FALSE)),0,(VLOOKUP($A148,smrap,5,FALSE)))</f>
        <v>0</v>
      </c>
      <c r="T148" s="37">
        <f>IF(ISNA(VLOOKUP($A148,sorges,5,FALSE)),0,(VLOOKUP($A148,sorges,5,FALSE)))</f>
        <v>0</v>
      </c>
      <c r="U148" s="37">
        <f>IF(ISNA(VLOOKUP($A148,mussidan2,5,FALSE)),0,(VLOOKUP($A148,mussidan2,5,FALSE)))</f>
        <v>0</v>
      </c>
      <c r="V148" s="45">
        <f>IF(ISNA(VLOOKUP($A148,mussidan3,5,FALSE)),0,(VLOOKUP($A148,mussidan3,5,FALSE)))</f>
        <v>0</v>
      </c>
      <c r="W148" s="199">
        <f>SUM(E148:V148)</f>
        <v>2</v>
      </c>
    </row>
    <row r="149" spans="1:23" ht="11.25" hidden="1">
      <c r="A149" s="27"/>
      <c r="B149" s="29"/>
      <c r="C149" s="202"/>
      <c r="D149" s="27"/>
      <c r="E149" s="37">
        <f>IF(ISNA(VLOOKUP($A149,chpt87,5,FALSE)),0,(VLOOKUP($A149,chpt87,5,FALSE)))</f>
        <v>0</v>
      </c>
      <c r="F149" s="37">
        <f>IF(ISNA(VLOOKUP($A149,Loups,5,FALSE)),0,(VLOOKUP($A149,Loups,5,FALSE)))</f>
        <v>0</v>
      </c>
      <c r="G149" s="37">
        <f>IF(ISNA(VLOOKUP($A149,chpt19,5,FALSE)),0,(VLOOKUP($A149,chpt19,5,FALSE)))</f>
        <v>0</v>
      </c>
      <c r="H149" s="37">
        <f>IF(ISNA(VLOOKUP($A149,Poilus,5,FALSE)),0,(VLOOKUP($A149,Poilus,5,FALSE)))</f>
        <v>0</v>
      </c>
      <c r="I149" s="37">
        <f>IF(ISNA(VLOOKUP($A149,phase1,5,FALSE)),0,(VLOOKUP($A149,phase1,5,FALSE)))</f>
        <v>0</v>
      </c>
      <c r="J149" s="37">
        <f>IF(ISNA(VLOOKUP($A149,smblitz,5,FALSE)),0,(VLOOKUP($A149,smblitz,5,FALSE)))</f>
        <v>0</v>
      </c>
      <c r="K149" s="27">
        <f>IF(ISNA(VLOOKUP($A149,smond,5,FALSE)),0,(VLOOKUP($A149,smond,5,FALSE)))</f>
        <v>0</v>
      </c>
      <c r="L149" s="37">
        <f>IF(ISNA(VLOOKUP($A149,chpt24,5,FALSE)),0,(VLOOKUP($A149,chpt24,5,FALSE)))</f>
        <v>0</v>
      </c>
      <c r="M149" s="37">
        <f>IF(ISNA(VLOOKUP($A149,phase2,5,FALSE)),0,(VLOOKUP($A149,phase2,5,FALSE)))</f>
        <v>0</v>
      </c>
      <c r="N149" s="37">
        <f>IF(ISNA(VLOOKUP($A149,phase3,5,FALSE)),0,(VLOOKUP($A149,phase3,5,FALSE)))</f>
        <v>0</v>
      </c>
      <c r="O149" s="37">
        <f>IF(ISNA(VLOOKUP($A149,chreg,5,FALSE)),0,(VLOOKUP($A149,chreg,5,FALSE)))</f>
        <v>0</v>
      </c>
      <c r="P149" s="37">
        <f>IF(ISNA(VLOOKUP($A149,eymoutiers,5,FALSE)),0,(VLOOKUP($A149,eymoutiers,5,FALSE)))</f>
        <v>0</v>
      </c>
      <c r="Q149" s="37">
        <f>IF(ISNA(VLOOKUP($A149,neuvic,5,FALSE)),0,(VLOOKUP($A149,neuvic,5,FALSE)))</f>
        <v>0</v>
      </c>
      <c r="R149" s="37">
        <f>IF(ISNA(VLOOKUP($A149,chalus,5,FALSE)),0,(VLOOKUP($A149,chalus,5,FALSE)))</f>
        <v>0</v>
      </c>
      <c r="S149" s="37">
        <f>IF(ISNA(VLOOKUP($A149,smrap,5,FALSE)),0,(VLOOKUP($A149,smrap,5,FALSE)))</f>
        <v>0</v>
      </c>
      <c r="T149" s="37">
        <f>IF(ISNA(VLOOKUP($A149,sorges,5,FALSE)),0,(VLOOKUP($A149,sorges,5,FALSE)))</f>
        <v>0</v>
      </c>
      <c r="U149" s="37">
        <f>IF(ISNA(VLOOKUP($A149,mussidan2,5,FALSE)),0,(VLOOKUP($A149,mussidan2,5,FALSE)))</f>
        <v>0</v>
      </c>
      <c r="V149" s="45">
        <f>IF(ISNA(VLOOKUP($A149,mussidan3,5,FALSE)),0,(VLOOKUP($A149,mussidan3,5,FALSE)))</f>
        <v>0</v>
      </c>
      <c r="W149" s="199">
        <f>SUM(E149:V149)</f>
        <v>0</v>
      </c>
    </row>
    <row r="150" spans="1:23" ht="11.25" hidden="1">
      <c r="A150" s="27">
        <v>1840714</v>
      </c>
      <c r="B150" s="28" t="s">
        <v>251</v>
      </c>
      <c r="C150" s="202">
        <v>5</v>
      </c>
      <c r="D150" s="27" t="s">
        <v>211</v>
      </c>
      <c r="E150" s="37">
        <f aca="true" t="shared" si="0" ref="E150:E196">IF(ISNA(VLOOKUP($A150,chpt87,5,FALSE)),0,(VLOOKUP($A150,chpt87,5,FALSE)))</f>
        <v>0</v>
      </c>
      <c r="F150" s="37">
        <f aca="true" t="shared" si="1" ref="F150:F196">IF(ISNA(VLOOKUP($A150,Loups,5,FALSE)),0,(VLOOKUP($A150,Loups,5,FALSE)))</f>
        <v>0</v>
      </c>
      <c r="G150" s="37">
        <f aca="true" t="shared" si="2" ref="G150:G196">IF(ISNA(VLOOKUP($A150,chpt19,5,FALSE)),0,(VLOOKUP($A150,chpt19,5,FALSE)))</f>
        <v>0</v>
      </c>
      <c r="H150" s="37">
        <f aca="true" t="shared" si="3" ref="H150:H196">IF(ISNA(VLOOKUP($A150,Poilus,5,FALSE)),0,(VLOOKUP($A150,Poilus,5,FALSE)))</f>
        <v>0</v>
      </c>
      <c r="I150" s="37">
        <f aca="true" t="shared" si="4" ref="I150:I196">IF(ISNA(VLOOKUP($A150,phase1,5,FALSE)),0,(VLOOKUP($A150,phase1,5,FALSE)))</f>
        <v>0</v>
      </c>
      <c r="J150" s="37">
        <f aca="true" t="shared" si="5" ref="J150:J196">IF(ISNA(VLOOKUP($A150,smblitz,5,FALSE)),0,(VLOOKUP($A150,smblitz,5,FALSE)))</f>
        <v>0</v>
      </c>
      <c r="K150" s="27">
        <f aca="true" t="shared" si="6" ref="K150:K196">IF(ISNA(VLOOKUP($A150,smond,5,FALSE)),0,(VLOOKUP($A150,smond,5,FALSE)))</f>
        <v>0</v>
      </c>
      <c r="L150" s="37">
        <f aca="true" t="shared" si="7" ref="L150:L196">IF(ISNA(VLOOKUP($A150,chpt24,5,FALSE)),0,(VLOOKUP($A150,chpt24,5,FALSE)))</f>
        <v>0</v>
      </c>
      <c r="M150" s="37">
        <f aca="true" t="shared" si="8" ref="M150:M196">IF(ISNA(VLOOKUP($A150,phase2,5,FALSE)),0,(VLOOKUP($A150,phase2,5,FALSE)))</f>
        <v>0</v>
      </c>
      <c r="N150" s="37">
        <f aca="true" t="shared" si="9" ref="N150:N196">IF(ISNA(VLOOKUP($A150,phase3,5,FALSE)),0,(VLOOKUP($A150,phase3,5,FALSE)))</f>
        <v>0</v>
      </c>
      <c r="O150" s="37">
        <f aca="true" t="shared" si="10" ref="O150:O196">IF(ISNA(VLOOKUP($A150,chreg,5,FALSE)),0,(VLOOKUP($A150,chreg,5,FALSE)))</f>
        <v>0</v>
      </c>
      <c r="P150" s="37">
        <f aca="true" t="shared" si="11" ref="P150:P196">IF(ISNA(VLOOKUP($A150,eymoutiers,5,FALSE)),0,(VLOOKUP($A150,eymoutiers,5,FALSE)))</f>
        <v>0</v>
      </c>
      <c r="Q150" s="37">
        <f aca="true" t="shared" si="12" ref="Q150:Q196">IF(ISNA(VLOOKUP($A150,neuvic,5,FALSE)),0,(VLOOKUP($A150,neuvic,5,FALSE)))</f>
        <v>0</v>
      </c>
      <c r="R150" s="37">
        <f aca="true" t="shared" si="13" ref="R150:R196">IF(ISNA(VLOOKUP($A150,chalus,5,FALSE)),0,(VLOOKUP($A150,chalus,5,FALSE)))</f>
        <v>0</v>
      </c>
      <c r="S150" s="37">
        <f aca="true" t="shared" si="14" ref="S150:S196">IF(ISNA(VLOOKUP($A150,smrap,5,FALSE)),0,(VLOOKUP($A150,smrap,5,FALSE)))</f>
        <v>0</v>
      </c>
      <c r="T150" s="37">
        <f aca="true" t="shared" si="15" ref="T150:T196">IF(ISNA(VLOOKUP($A150,sorges,5,FALSE)),0,(VLOOKUP($A150,sorges,5,FALSE)))</f>
        <v>0</v>
      </c>
      <c r="U150" s="37">
        <f aca="true" t="shared" si="16" ref="U150:U196">IF(ISNA(VLOOKUP($A150,mussidan2,5,FALSE)),0,(VLOOKUP($A150,mussidan2,5,FALSE)))</f>
        <v>0</v>
      </c>
      <c r="V150" s="45">
        <f aca="true" t="shared" si="17" ref="V150:V196">IF(ISNA(VLOOKUP($A150,mussidan3,5,FALSE)),0,(VLOOKUP($A150,mussidan3,5,FALSE)))</f>
        <v>0</v>
      </c>
      <c r="W150" s="199">
        <f aca="true" t="shared" si="18" ref="W150:W196">SUM(E150:V150)</f>
        <v>0</v>
      </c>
    </row>
    <row r="151" spans="1:23" ht="11.25" hidden="1">
      <c r="A151" s="27">
        <v>1870052</v>
      </c>
      <c r="B151" s="28" t="s">
        <v>301</v>
      </c>
      <c r="C151" s="202">
        <v>5</v>
      </c>
      <c r="D151" s="27" t="s">
        <v>211</v>
      </c>
      <c r="E151" s="37">
        <f t="shared" si="0"/>
        <v>0</v>
      </c>
      <c r="F151" s="37">
        <f t="shared" si="1"/>
        <v>0</v>
      </c>
      <c r="G151" s="37">
        <f t="shared" si="2"/>
        <v>0</v>
      </c>
      <c r="H151" s="37">
        <f t="shared" si="3"/>
        <v>0</v>
      </c>
      <c r="I151" s="37">
        <f t="shared" si="4"/>
        <v>0</v>
      </c>
      <c r="J151" s="37">
        <f t="shared" si="5"/>
        <v>0</v>
      </c>
      <c r="K151" s="27">
        <f t="shared" si="6"/>
        <v>0</v>
      </c>
      <c r="L151" s="37">
        <f t="shared" si="7"/>
        <v>0</v>
      </c>
      <c r="M151" s="37">
        <f t="shared" si="8"/>
        <v>0</v>
      </c>
      <c r="N151" s="37">
        <f t="shared" si="9"/>
        <v>0</v>
      </c>
      <c r="O151" s="37">
        <f t="shared" si="10"/>
        <v>0</v>
      </c>
      <c r="P151" s="37">
        <f t="shared" si="11"/>
        <v>0</v>
      </c>
      <c r="Q151" s="37">
        <f t="shared" si="12"/>
        <v>0</v>
      </c>
      <c r="R151" s="37">
        <f t="shared" si="13"/>
        <v>0</v>
      </c>
      <c r="S151" s="37">
        <f t="shared" si="14"/>
        <v>0</v>
      </c>
      <c r="T151" s="37">
        <f t="shared" si="15"/>
        <v>0</v>
      </c>
      <c r="U151" s="37">
        <f t="shared" si="16"/>
        <v>0</v>
      </c>
      <c r="V151" s="45">
        <f t="shared" si="17"/>
        <v>0</v>
      </c>
      <c r="W151" s="199">
        <f t="shared" si="18"/>
        <v>0</v>
      </c>
    </row>
    <row r="152" spans="1:23" ht="11.25" hidden="1">
      <c r="A152" s="27">
        <v>2160963</v>
      </c>
      <c r="B152" s="28" t="s">
        <v>102</v>
      </c>
      <c r="C152" s="202">
        <v>5</v>
      </c>
      <c r="D152" s="27" t="s">
        <v>99</v>
      </c>
      <c r="E152" s="37">
        <f t="shared" si="0"/>
        <v>0</v>
      </c>
      <c r="F152" s="37">
        <f t="shared" si="1"/>
        <v>0</v>
      </c>
      <c r="G152" s="37">
        <f t="shared" si="2"/>
        <v>0</v>
      </c>
      <c r="H152" s="37">
        <f t="shared" si="3"/>
        <v>0</v>
      </c>
      <c r="I152" s="37">
        <f t="shared" si="4"/>
        <v>0</v>
      </c>
      <c r="J152" s="37">
        <f t="shared" si="5"/>
        <v>0</v>
      </c>
      <c r="K152" s="27">
        <f t="shared" si="6"/>
        <v>0</v>
      </c>
      <c r="L152" s="37">
        <f t="shared" si="7"/>
        <v>0</v>
      </c>
      <c r="M152" s="37">
        <f t="shared" si="8"/>
        <v>0</v>
      </c>
      <c r="N152" s="37">
        <f t="shared" si="9"/>
        <v>0</v>
      </c>
      <c r="O152" s="37">
        <f t="shared" si="10"/>
        <v>0</v>
      </c>
      <c r="P152" s="37">
        <f t="shared" si="11"/>
        <v>0</v>
      </c>
      <c r="Q152" s="37">
        <f t="shared" si="12"/>
        <v>0</v>
      </c>
      <c r="R152" s="37">
        <f t="shared" si="13"/>
        <v>0</v>
      </c>
      <c r="S152" s="37">
        <f t="shared" si="14"/>
        <v>0</v>
      </c>
      <c r="T152" s="37">
        <f t="shared" si="15"/>
        <v>0</v>
      </c>
      <c r="U152" s="37">
        <f t="shared" si="16"/>
        <v>0</v>
      </c>
      <c r="V152" s="45">
        <f t="shared" si="17"/>
        <v>0</v>
      </c>
      <c r="W152" s="199">
        <f t="shared" si="18"/>
        <v>0</v>
      </c>
    </row>
    <row r="153" spans="1:23" ht="11.25" hidden="1">
      <c r="A153" s="27">
        <v>2214447</v>
      </c>
      <c r="B153" s="28" t="s">
        <v>91</v>
      </c>
      <c r="C153" s="202">
        <v>5</v>
      </c>
      <c r="D153" s="27" t="s">
        <v>84</v>
      </c>
      <c r="E153" s="37">
        <f t="shared" si="0"/>
        <v>0</v>
      </c>
      <c r="F153" s="37">
        <f t="shared" si="1"/>
        <v>0</v>
      </c>
      <c r="G153" s="37">
        <f t="shared" si="2"/>
        <v>0</v>
      </c>
      <c r="H153" s="37">
        <f t="shared" si="3"/>
        <v>0</v>
      </c>
      <c r="I153" s="37">
        <f t="shared" si="4"/>
        <v>0</v>
      </c>
      <c r="J153" s="37">
        <f t="shared" si="5"/>
        <v>0</v>
      </c>
      <c r="K153" s="27">
        <f t="shared" si="6"/>
        <v>0</v>
      </c>
      <c r="L153" s="37">
        <f t="shared" si="7"/>
        <v>0</v>
      </c>
      <c r="M153" s="37">
        <f t="shared" si="8"/>
        <v>0</v>
      </c>
      <c r="N153" s="37">
        <f t="shared" si="9"/>
        <v>0</v>
      </c>
      <c r="O153" s="37">
        <f t="shared" si="10"/>
        <v>0</v>
      </c>
      <c r="P153" s="37">
        <f t="shared" si="11"/>
        <v>0</v>
      </c>
      <c r="Q153" s="37">
        <f t="shared" si="12"/>
        <v>0</v>
      </c>
      <c r="R153" s="37">
        <f t="shared" si="13"/>
        <v>0</v>
      </c>
      <c r="S153" s="37">
        <f t="shared" si="14"/>
        <v>0</v>
      </c>
      <c r="T153" s="37">
        <f t="shared" si="15"/>
        <v>0</v>
      </c>
      <c r="U153" s="37">
        <f t="shared" si="16"/>
        <v>0</v>
      </c>
      <c r="V153" s="45">
        <f t="shared" si="17"/>
        <v>0</v>
      </c>
      <c r="W153" s="199">
        <f t="shared" si="18"/>
        <v>0</v>
      </c>
    </row>
    <row r="154" spans="1:23" ht="11.25" hidden="1">
      <c r="A154" s="27">
        <v>2590461</v>
      </c>
      <c r="B154" s="28" t="s">
        <v>53</v>
      </c>
      <c r="C154" s="202">
        <v>5</v>
      </c>
      <c r="D154" s="27" t="s">
        <v>51</v>
      </c>
      <c r="E154" s="37">
        <f t="shared" si="0"/>
        <v>0</v>
      </c>
      <c r="F154" s="37">
        <f t="shared" si="1"/>
        <v>0</v>
      </c>
      <c r="G154" s="37">
        <f t="shared" si="2"/>
        <v>0</v>
      </c>
      <c r="H154" s="37">
        <f t="shared" si="3"/>
        <v>0</v>
      </c>
      <c r="I154" s="37">
        <f t="shared" si="4"/>
        <v>0</v>
      </c>
      <c r="J154" s="37">
        <f t="shared" si="5"/>
        <v>0</v>
      </c>
      <c r="K154" s="27">
        <f t="shared" si="6"/>
        <v>0</v>
      </c>
      <c r="L154" s="37">
        <f t="shared" si="7"/>
        <v>0</v>
      </c>
      <c r="M154" s="37">
        <f t="shared" si="8"/>
        <v>0</v>
      </c>
      <c r="N154" s="37">
        <f t="shared" si="9"/>
        <v>0</v>
      </c>
      <c r="O154" s="37">
        <f t="shared" si="10"/>
        <v>0</v>
      </c>
      <c r="P154" s="37">
        <f t="shared" si="11"/>
        <v>0</v>
      </c>
      <c r="Q154" s="37">
        <f t="shared" si="12"/>
        <v>0</v>
      </c>
      <c r="R154" s="37">
        <f t="shared" si="13"/>
        <v>0</v>
      </c>
      <c r="S154" s="37">
        <f t="shared" si="14"/>
        <v>0</v>
      </c>
      <c r="T154" s="37">
        <f t="shared" si="15"/>
        <v>0</v>
      </c>
      <c r="U154" s="37">
        <f t="shared" si="16"/>
        <v>0</v>
      </c>
      <c r="V154" s="45">
        <f t="shared" si="17"/>
        <v>0</v>
      </c>
      <c r="W154" s="199">
        <f t="shared" si="18"/>
        <v>0</v>
      </c>
    </row>
    <row r="155" spans="1:23" ht="11.25" hidden="1">
      <c r="A155" s="27">
        <v>2504104</v>
      </c>
      <c r="B155" s="28" t="s">
        <v>185</v>
      </c>
      <c r="C155" s="202">
        <v>5</v>
      </c>
      <c r="D155" s="27" t="s">
        <v>181</v>
      </c>
      <c r="E155" s="37">
        <f t="shared" si="0"/>
        <v>0</v>
      </c>
      <c r="F155" s="37">
        <f t="shared" si="1"/>
        <v>0</v>
      </c>
      <c r="G155" s="37">
        <f t="shared" si="2"/>
        <v>0</v>
      </c>
      <c r="H155" s="37">
        <f t="shared" si="3"/>
        <v>0</v>
      </c>
      <c r="I155" s="37">
        <f t="shared" si="4"/>
        <v>0</v>
      </c>
      <c r="J155" s="37">
        <f t="shared" si="5"/>
        <v>0</v>
      </c>
      <c r="K155" s="27">
        <f t="shared" si="6"/>
        <v>0</v>
      </c>
      <c r="L155" s="37">
        <f t="shared" si="7"/>
        <v>0</v>
      </c>
      <c r="M155" s="37">
        <f t="shared" si="8"/>
        <v>0</v>
      </c>
      <c r="N155" s="37">
        <f t="shared" si="9"/>
        <v>0</v>
      </c>
      <c r="O155" s="37">
        <f t="shared" si="10"/>
        <v>0</v>
      </c>
      <c r="P155" s="37">
        <f t="shared" si="11"/>
        <v>0</v>
      </c>
      <c r="Q155" s="37">
        <f t="shared" si="12"/>
        <v>0</v>
      </c>
      <c r="R155" s="37">
        <f t="shared" si="13"/>
        <v>0</v>
      </c>
      <c r="S155" s="37">
        <f t="shared" si="14"/>
        <v>0</v>
      </c>
      <c r="T155" s="37">
        <f t="shared" si="15"/>
        <v>0</v>
      </c>
      <c r="U155" s="37">
        <f t="shared" si="16"/>
        <v>70</v>
      </c>
      <c r="V155" s="45">
        <f t="shared" si="17"/>
        <v>0</v>
      </c>
      <c r="W155" s="199">
        <f t="shared" si="18"/>
        <v>70</v>
      </c>
    </row>
    <row r="156" spans="1:23" ht="11.25" hidden="1">
      <c r="A156" s="27">
        <v>2189536</v>
      </c>
      <c r="B156" s="28" t="s">
        <v>9</v>
      </c>
      <c r="C156" s="202">
        <v>5</v>
      </c>
      <c r="D156" s="27" t="s">
        <v>26</v>
      </c>
      <c r="E156" s="37">
        <f t="shared" si="0"/>
        <v>0</v>
      </c>
      <c r="F156" s="37">
        <f t="shared" si="1"/>
        <v>0</v>
      </c>
      <c r="G156" s="37">
        <f t="shared" si="2"/>
        <v>0</v>
      </c>
      <c r="H156" s="37">
        <f t="shared" si="3"/>
        <v>0</v>
      </c>
      <c r="I156" s="37">
        <f t="shared" si="4"/>
        <v>0</v>
      </c>
      <c r="J156" s="37">
        <f t="shared" si="5"/>
        <v>0</v>
      </c>
      <c r="K156" s="27">
        <f t="shared" si="6"/>
        <v>0</v>
      </c>
      <c r="L156" s="37">
        <f t="shared" si="7"/>
        <v>0</v>
      </c>
      <c r="M156" s="37">
        <f t="shared" si="8"/>
        <v>0</v>
      </c>
      <c r="N156" s="37">
        <f t="shared" si="9"/>
        <v>0</v>
      </c>
      <c r="O156" s="37">
        <f t="shared" si="10"/>
        <v>0</v>
      </c>
      <c r="P156" s="37">
        <f t="shared" si="11"/>
        <v>0</v>
      </c>
      <c r="Q156" s="37">
        <f t="shared" si="12"/>
        <v>0</v>
      </c>
      <c r="R156" s="37">
        <f t="shared" si="13"/>
        <v>0</v>
      </c>
      <c r="S156" s="37">
        <f t="shared" si="14"/>
        <v>0</v>
      </c>
      <c r="T156" s="37">
        <f t="shared" si="15"/>
        <v>0</v>
      </c>
      <c r="U156" s="37">
        <f t="shared" si="16"/>
        <v>0</v>
      </c>
      <c r="V156" s="45">
        <f t="shared" si="17"/>
        <v>0</v>
      </c>
      <c r="W156" s="199">
        <f t="shared" si="18"/>
        <v>0</v>
      </c>
    </row>
    <row r="157" spans="1:23" ht="11.25" hidden="1">
      <c r="A157" s="27">
        <v>2360458</v>
      </c>
      <c r="B157" s="28" t="s">
        <v>105</v>
      </c>
      <c r="C157" s="202">
        <v>5</v>
      </c>
      <c r="D157" s="27" t="s">
        <v>99</v>
      </c>
      <c r="E157" s="37">
        <f t="shared" si="0"/>
        <v>0</v>
      </c>
      <c r="F157" s="37">
        <f t="shared" si="1"/>
        <v>0</v>
      </c>
      <c r="G157" s="37">
        <f t="shared" si="2"/>
        <v>0</v>
      </c>
      <c r="H157" s="37">
        <f t="shared" si="3"/>
        <v>0</v>
      </c>
      <c r="I157" s="37">
        <f t="shared" si="4"/>
        <v>0</v>
      </c>
      <c r="J157" s="37">
        <f t="shared" si="5"/>
        <v>0</v>
      </c>
      <c r="K157" s="27">
        <f t="shared" si="6"/>
        <v>0</v>
      </c>
      <c r="L157" s="37">
        <f t="shared" si="7"/>
        <v>0</v>
      </c>
      <c r="M157" s="37">
        <f t="shared" si="8"/>
        <v>0</v>
      </c>
      <c r="N157" s="37">
        <f t="shared" si="9"/>
        <v>0</v>
      </c>
      <c r="O157" s="37">
        <f t="shared" si="10"/>
        <v>0</v>
      </c>
      <c r="P157" s="37">
        <f t="shared" si="11"/>
        <v>0</v>
      </c>
      <c r="Q157" s="37">
        <f t="shared" si="12"/>
        <v>0</v>
      </c>
      <c r="R157" s="37">
        <f t="shared" si="13"/>
        <v>0</v>
      </c>
      <c r="S157" s="37">
        <f t="shared" si="14"/>
        <v>0</v>
      </c>
      <c r="T157" s="37">
        <f t="shared" si="15"/>
        <v>0</v>
      </c>
      <c r="U157" s="37">
        <f t="shared" si="16"/>
        <v>0</v>
      </c>
      <c r="V157" s="45">
        <f t="shared" si="17"/>
        <v>0</v>
      </c>
      <c r="W157" s="199">
        <f t="shared" si="18"/>
        <v>0</v>
      </c>
    </row>
    <row r="158" spans="1:23" ht="11.25" hidden="1">
      <c r="A158" s="35">
        <v>1027809</v>
      </c>
      <c r="B158" s="28" t="s">
        <v>153</v>
      </c>
      <c r="C158" s="202">
        <v>5</v>
      </c>
      <c r="D158" s="27" t="s">
        <v>144</v>
      </c>
      <c r="E158" s="37">
        <f t="shared" si="0"/>
        <v>0</v>
      </c>
      <c r="F158" s="37">
        <f t="shared" si="1"/>
        <v>0</v>
      </c>
      <c r="G158" s="37">
        <f t="shared" si="2"/>
        <v>0</v>
      </c>
      <c r="H158" s="37">
        <f t="shared" si="3"/>
        <v>0</v>
      </c>
      <c r="I158" s="37">
        <f t="shared" si="4"/>
        <v>0</v>
      </c>
      <c r="J158" s="37">
        <f t="shared" si="5"/>
        <v>0</v>
      </c>
      <c r="K158" s="27">
        <f t="shared" si="6"/>
        <v>0</v>
      </c>
      <c r="L158" s="37">
        <f t="shared" si="7"/>
        <v>0</v>
      </c>
      <c r="M158" s="37">
        <f t="shared" si="8"/>
        <v>0</v>
      </c>
      <c r="N158" s="37">
        <f t="shared" si="9"/>
        <v>0</v>
      </c>
      <c r="O158" s="37">
        <f t="shared" si="10"/>
        <v>0</v>
      </c>
      <c r="P158" s="37">
        <f t="shared" si="11"/>
        <v>0</v>
      </c>
      <c r="Q158" s="37">
        <f t="shared" si="12"/>
        <v>0</v>
      </c>
      <c r="R158" s="37">
        <f t="shared" si="13"/>
        <v>0</v>
      </c>
      <c r="S158" s="37">
        <f t="shared" si="14"/>
        <v>0</v>
      </c>
      <c r="T158" s="37">
        <f t="shared" si="15"/>
        <v>0</v>
      </c>
      <c r="U158" s="37">
        <f t="shared" si="16"/>
        <v>0</v>
      </c>
      <c r="V158" s="45">
        <f t="shared" si="17"/>
        <v>0</v>
      </c>
      <c r="W158" s="199">
        <f t="shared" si="18"/>
        <v>0</v>
      </c>
    </row>
    <row r="159" spans="1:23" ht="11.25" hidden="1">
      <c r="A159" s="27">
        <v>2073143</v>
      </c>
      <c r="B159" s="28" t="s">
        <v>149</v>
      </c>
      <c r="C159" s="202">
        <v>5</v>
      </c>
      <c r="D159" s="27" t="s">
        <v>144</v>
      </c>
      <c r="E159" s="37">
        <f t="shared" si="0"/>
        <v>0</v>
      </c>
      <c r="F159" s="37">
        <f t="shared" si="1"/>
        <v>0</v>
      </c>
      <c r="G159" s="37">
        <f t="shared" si="2"/>
        <v>0</v>
      </c>
      <c r="H159" s="37">
        <f t="shared" si="3"/>
        <v>0</v>
      </c>
      <c r="I159" s="37">
        <f t="shared" si="4"/>
        <v>0</v>
      </c>
      <c r="J159" s="37">
        <f t="shared" si="5"/>
        <v>0</v>
      </c>
      <c r="K159" s="27">
        <f t="shared" si="6"/>
        <v>0</v>
      </c>
      <c r="L159" s="37">
        <f t="shared" si="7"/>
        <v>0</v>
      </c>
      <c r="M159" s="37">
        <f t="shared" si="8"/>
        <v>0</v>
      </c>
      <c r="N159" s="37">
        <f t="shared" si="9"/>
        <v>0</v>
      </c>
      <c r="O159" s="37">
        <f t="shared" si="10"/>
        <v>0</v>
      </c>
      <c r="P159" s="37">
        <f t="shared" si="11"/>
        <v>0</v>
      </c>
      <c r="Q159" s="37">
        <f t="shared" si="12"/>
        <v>0</v>
      </c>
      <c r="R159" s="37">
        <f t="shared" si="13"/>
        <v>0</v>
      </c>
      <c r="S159" s="37">
        <f t="shared" si="14"/>
        <v>0</v>
      </c>
      <c r="T159" s="37">
        <f t="shared" si="15"/>
        <v>0</v>
      </c>
      <c r="U159" s="37">
        <f t="shared" si="16"/>
        <v>0</v>
      </c>
      <c r="V159" s="45">
        <f t="shared" si="17"/>
        <v>0</v>
      </c>
      <c r="W159" s="199">
        <f t="shared" si="18"/>
        <v>0</v>
      </c>
    </row>
    <row r="160" spans="1:23" ht="11.25" hidden="1">
      <c r="A160" s="27">
        <v>2687439</v>
      </c>
      <c r="B160" s="28" t="s">
        <v>109</v>
      </c>
      <c r="C160" s="202">
        <v>5</v>
      </c>
      <c r="D160" s="27" t="s">
        <v>99</v>
      </c>
      <c r="E160" s="37">
        <f t="shared" si="0"/>
        <v>0</v>
      </c>
      <c r="F160" s="37">
        <f t="shared" si="1"/>
        <v>0</v>
      </c>
      <c r="G160" s="37">
        <f t="shared" si="2"/>
        <v>0</v>
      </c>
      <c r="H160" s="37">
        <f t="shared" si="3"/>
        <v>0</v>
      </c>
      <c r="I160" s="37">
        <f t="shared" si="4"/>
        <v>0</v>
      </c>
      <c r="J160" s="37">
        <f t="shared" si="5"/>
        <v>0</v>
      </c>
      <c r="K160" s="27">
        <f t="shared" si="6"/>
        <v>0</v>
      </c>
      <c r="L160" s="37">
        <f t="shared" si="7"/>
        <v>0</v>
      </c>
      <c r="M160" s="37">
        <f t="shared" si="8"/>
        <v>0</v>
      </c>
      <c r="N160" s="37">
        <f t="shared" si="9"/>
        <v>0</v>
      </c>
      <c r="O160" s="37">
        <f t="shared" si="10"/>
        <v>0</v>
      </c>
      <c r="P160" s="37">
        <f t="shared" si="11"/>
        <v>0</v>
      </c>
      <c r="Q160" s="37">
        <f t="shared" si="12"/>
        <v>0</v>
      </c>
      <c r="R160" s="37">
        <f t="shared" si="13"/>
        <v>0</v>
      </c>
      <c r="S160" s="37">
        <f t="shared" si="14"/>
        <v>0</v>
      </c>
      <c r="T160" s="37">
        <f t="shared" si="15"/>
        <v>0</v>
      </c>
      <c r="U160" s="37">
        <f t="shared" si="16"/>
        <v>0</v>
      </c>
      <c r="V160" s="45">
        <f t="shared" si="17"/>
        <v>0</v>
      </c>
      <c r="W160" s="199">
        <f t="shared" si="18"/>
        <v>0</v>
      </c>
    </row>
    <row r="161" spans="1:23" ht="11.25" hidden="1">
      <c r="A161" s="27">
        <v>2142445</v>
      </c>
      <c r="B161" s="28" t="s">
        <v>101</v>
      </c>
      <c r="C161" s="202">
        <v>5</v>
      </c>
      <c r="D161" s="27" t="s">
        <v>99</v>
      </c>
      <c r="E161" s="37">
        <f t="shared" si="0"/>
        <v>0</v>
      </c>
      <c r="F161" s="37">
        <f t="shared" si="1"/>
        <v>0</v>
      </c>
      <c r="G161" s="37">
        <f t="shared" si="2"/>
        <v>0</v>
      </c>
      <c r="H161" s="37">
        <f t="shared" si="3"/>
        <v>0</v>
      </c>
      <c r="I161" s="37">
        <f t="shared" si="4"/>
        <v>0</v>
      </c>
      <c r="J161" s="37">
        <f t="shared" si="5"/>
        <v>0</v>
      </c>
      <c r="K161" s="27">
        <f t="shared" si="6"/>
        <v>0</v>
      </c>
      <c r="L161" s="37">
        <f t="shared" si="7"/>
        <v>0</v>
      </c>
      <c r="M161" s="37">
        <f t="shared" si="8"/>
        <v>0</v>
      </c>
      <c r="N161" s="37">
        <f t="shared" si="9"/>
        <v>0</v>
      </c>
      <c r="O161" s="37">
        <f t="shared" si="10"/>
        <v>0</v>
      </c>
      <c r="P161" s="37">
        <f t="shared" si="11"/>
        <v>0</v>
      </c>
      <c r="Q161" s="37">
        <f t="shared" si="12"/>
        <v>0</v>
      </c>
      <c r="R161" s="37">
        <f t="shared" si="13"/>
        <v>0</v>
      </c>
      <c r="S161" s="37">
        <f t="shared" si="14"/>
        <v>0</v>
      </c>
      <c r="T161" s="37">
        <f t="shared" si="15"/>
        <v>0</v>
      </c>
      <c r="U161" s="37">
        <f t="shared" si="16"/>
        <v>0</v>
      </c>
      <c r="V161" s="45">
        <f t="shared" si="17"/>
        <v>0</v>
      </c>
      <c r="W161" s="199">
        <f t="shared" si="18"/>
        <v>0</v>
      </c>
    </row>
    <row r="162" spans="1:23" ht="11.25" hidden="1">
      <c r="A162" s="27">
        <v>2066943</v>
      </c>
      <c r="B162" s="28" t="s">
        <v>23</v>
      </c>
      <c r="C162" s="202">
        <v>5</v>
      </c>
      <c r="D162" s="27" t="s">
        <v>26</v>
      </c>
      <c r="E162" s="37">
        <f t="shared" si="0"/>
        <v>0</v>
      </c>
      <c r="F162" s="37">
        <f t="shared" si="1"/>
        <v>0</v>
      </c>
      <c r="G162" s="37">
        <f t="shared" si="2"/>
        <v>0</v>
      </c>
      <c r="H162" s="37">
        <f t="shared" si="3"/>
        <v>0</v>
      </c>
      <c r="I162" s="37">
        <f t="shared" si="4"/>
        <v>0</v>
      </c>
      <c r="J162" s="37">
        <f t="shared" si="5"/>
        <v>0</v>
      </c>
      <c r="K162" s="27">
        <f t="shared" si="6"/>
        <v>0</v>
      </c>
      <c r="L162" s="37">
        <f t="shared" si="7"/>
        <v>0</v>
      </c>
      <c r="M162" s="37">
        <f t="shared" si="8"/>
        <v>0</v>
      </c>
      <c r="N162" s="37">
        <f t="shared" si="9"/>
        <v>0</v>
      </c>
      <c r="O162" s="37">
        <f t="shared" si="10"/>
        <v>0</v>
      </c>
      <c r="P162" s="37">
        <f t="shared" si="11"/>
        <v>0</v>
      </c>
      <c r="Q162" s="37">
        <f t="shared" si="12"/>
        <v>0</v>
      </c>
      <c r="R162" s="37">
        <f t="shared" si="13"/>
        <v>0</v>
      </c>
      <c r="S162" s="37">
        <f t="shared" si="14"/>
        <v>0</v>
      </c>
      <c r="T162" s="37">
        <f t="shared" si="15"/>
        <v>0</v>
      </c>
      <c r="U162" s="37">
        <f t="shared" si="16"/>
        <v>0</v>
      </c>
      <c r="V162" s="45">
        <f t="shared" si="17"/>
        <v>0</v>
      </c>
      <c r="W162" s="199">
        <f t="shared" si="18"/>
        <v>0</v>
      </c>
    </row>
    <row r="163" spans="1:23" ht="11.25" hidden="1">
      <c r="A163" s="27">
        <v>2216917</v>
      </c>
      <c r="B163" s="28" t="s">
        <v>111</v>
      </c>
      <c r="C163" s="202">
        <v>5</v>
      </c>
      <c r="D163" s="27" t="s">
        <v>99</v>
      </c>
      <c r="E163" s="37">
        <f t="shared" si="0"/>
        <v>0</v>
      </c>
      <c r="F163" s="37">
        <f t="shared" si="1"/>
        <v>0</v>
      </c>
      <c r="G163" s="37">
        <f t="shared" si="2"/>
        <v>0</v>
      </c>
      <c r="H163" s="37">
        <f t="shared" si="3"/>
        <v>0</v>
      </c>
      <c r="I163" s="37">
        <f t="shared" si="4"/>
        <v>0</v>
      </c>
      <c r="J163" s="37">
        <f t="shared" si="5"/>
        <v>0</v>
      </c>
      <c r="K163" s="27">
        <f t="shared" si="6"/>
        <v>0</v>
      </c>
      <c r="L163" s="37">
        <f t="shared" si="7"/>
        <v>0</v>
      </c>
      <c r="M163" s="37">
        <f t="shared" si="8"/>
        <v>0</v>
      </c>
      <c r="N163" s="37">
        <f t="shared" si="9"/>
        <v>0</v>
      </c>
      <c r="O163" s="37">
        <f t="shared" si="10"/>
        <v>0</v>
      </c>
      <c r="P163" s="37">
        <f t="shared" si="11"/>
        <v>0</v>
      </c>
      <c r="Q163" s="37">
        <f t="shared" si="12"/>
        <v>0</v>
      </c>
      <c r="R163" s="37">
        <f t="shared" si="13"/>
        <v>0</v>
      </c>
      <c r="S163" s="37">
        <f t="shared" si="14"/>
        <v>0</v>
      </c>
      <c r="T163" s="37">
        <f t="shared" si="15"/>
        <v>0</v>
      </c>
      <c r="U163" s="37">
        <f t="shared" si="16"/>
        <v>0</v>
      </c>
      <c r="V163" s="45">
        <f t="shared" si="17"/>
        <v>0</v>
      </c>
      <c r="W163" s="199">
        <f t="shared" si="18"/>
        <v>0</v>
      </c>
    </row>
    <row r="164" spans="1:23" ht="11.25" hidden="1">
      <c r="A164" s="27">
        <v>2504148</v>
      </c>
      <c r="B164" s="28" t="s">
        <v>96</v>
      </c>
      <c r="C164" s="202">
        <v>6</v>
      </c>
      <c r="D164" s="27" t="s">
        <v>84</v>
      </c>
      <c r="E164" s="37">
        <f t="shared" si="0"/>
        <v>0</v>
      </c>
      <c r="F164" s="37">
        <f t="shared" si="1"/>
        <v>0</v>
      </c>
      <c r="G164" s="37">
        <f t="shared" si="2"/>
        <v>0</v>
      </c>
      <c r="H164" s="37">
        <f t="shared" si="3"/>
        <v>0</v>
      </c>
      <c r="I164" s="37">
        <f t="shared" si="4"/>
        <v>0</v>
      </c>
      <c r="J164" s="37">
        <f t="shared" si="5"/>
        <v>0</v>
      </c>
      <c r="K164" s="27">
        <f t="shared" si="6"/>
        <v>0</v>
      </c>
      <c r="L164" s="37">
        <f t="shared" si="7"/>
        <v>0</v>
      </c>
      <c r="M164" s="37">
        <f t="shared" si="8"/>
        <v>0</v>
      </c>
      <c r="N164" s="37">
        <f t="shared" si="9"/>
        <v>0</v>
      </c>
      <c r="O164" s="37">
        <f t="shared" si="10"/>
        <v>0</v>
      </c>
      <c r="P164" s="37">
        <f t="shared" si="11"/>
        <v>0</v>
      </c>
      <c r="Q164" s="37">
        <f t="shared" si="12"/>
        <v>0</v>
      </c>
      <c r="R164" s="37">
        <f t="shared" si="13"/>
        <v>0</v>
      </c>
      <c r="S164" s="37">
        <f t="shared" si="14"/>
        <v>0</v>
      </c>
      <c r="T164" s="37">
        <f t="shared" si="15"/>
        <v>0</v>
      </c>
      <c r="U164" s="37">
        <f t="shared" si="16"/>
        <v>0</v>
      </c>
      <c r="V164" s="45">
        <f t="shared" si="17"/>
        <v>0</v>
      </c>
      <c r="W164" s="199">
        <f t="shared" si="18"/>
        <v>0</v>
      </c>
    </row>
    <row r="165" spans="1:23" ht="11.25" hidden="1">
      <c r="A165" s="27">
        <v>2213696</v>
      </c>
      <c r="B165" s="28" t="s">
        <v>114</v>
      </c>
      <c r="C165" s="202">
        <v>6</v>
      </c>
      <c r="D165" s="27" t="s">
        <v>99</v>
      </c>
      <c r="E165" s="37">
        <f t="shared" si="0"/>
        <v>0</v>
      </c>
      <c r="F165" s="37">
        <f t="shared" si="1"/>
        <v>0</v>
      </c>
      <c r="G165" s="37">
        <f t="shared" si="2"/>
        <v>0</v>
      </c>
      <c r="H165" s="37">
        <f t="shared" si="3"/>
        <v>0</v>
      </c>
      <c r="I165" s="37">
        <f t="shared" si="4"/>
        <v>0</v>
      </c>
      <c r="J165" s="37">
        <f t="shared" si="5"/>
        <v>0</v>
      </c>
      <c r="K165" s="27">
        <f t="shared" si="6"/>
        <v>0</v>
      </c>
      <c r="L165" s="37">
        <f t="shared" si="7"/>
        <v>0</v>
      </c>
      <c r="M165" s="37">
        <f t="shared" si="8"/>
        <v>0</v>
      </c>
      <c r="N165" s="37">
        <f t="shared" si="9"/>
        <v>0</v>
      </c>
      <c r="O165" s="37">
        <f t="shared" si="10"/>
        <v>0</v>
      </c>
      <c r="P165" s="37">
        <f t="shared" si="11"/>
        <v>0</v>
      </c>
      <c r="Q165" s="37">
        <f t="shared" si="12"/>
        <v>0</v>
      </c>
      <c r="R165" s="37">
        <f t="shared" si="13"/>
        <v>0</v>
      </c>
      <c r="S165" s="37">
        <f t="shared" si="14"/>
        <v>0</v>
      </c>
      <c r="T165" s="37">
        <f t="shared" si="15"/>
        <v>0</v>
      </c>
      <c r="U165" s="37">
        <f t="shared" si="16"/>
        <v>0</v>
      </c>
      <c r="V165" s="45">
        <f t="shared" si="17"/>
        <v>0</v>
      </c>
      <c r="W165" s="199">
        <f t="shared" si="18"/>
        <v>0</v>
      </c>
    </row>
    <row r="166" spans="1:23" ht="11.25" hidden="1">
      <c r="A166" s="27">
        <v>2279138</v>
      </c>
      <c r="B166" s="28" t="s">
        <v>304</v>
      </c>
      <c r="C166" s="202">
        <v>6</v>
      </c>
      <c r="D166" s="27" t="s">
        <v>288</v>
      </c>
      <c r="E166" s="37">
        <f t="shared" si="0"/>
        <v>0</v>
      </c>
      <c r="F166" s="37">
        <f t="shared" si="1"/>
        <v>0</v>
      </c>
      <c r="G166" s="37">
        <f t="shared" si="2"/>
        <v>0</v>
      </c>
      <c r="H166" s="37">
        <f t="shared" si="3"/>
        <v>0</v>
      </c>
      <c r="I166" s="37">
        <f t="shared" si="4"/>
        <v>0</v>
      </c>
      <c r="J166" s="37">
        <f t="shared" si="5"/>
        <v>0</v>
      </c>
      <c r="K166" s="27">
        <f t="shared" si="6"/>
        <v>0</v>
      </c>
      <c r="L166" s="37">
        <f t="shared" si="7"/>
        <v>0</v>
      </c>
      <c r="M166" s="37">
        <f t="shared" si="8"/>
        <v>0</v>
      </c>
      <c r="N166" s="37">
        <f t="shared" si="9"/>
        <v>0</v>
      </c>
      <c r="O166" s="37">
        <f t="shared" si="10"/>
        <v>0</v>
      </c>
      <c r="P166" s="37">
        <f t="shared" si="11"/>
        <v>0</v>
      </c>
      <c r="Q166" s="37">
        <f t="shared" si="12"/>
        <v>0</v>
      </c>
      <c r="R166" s="37">
        <f t="shared" si="13"/>
        <v>0</v>
      </c>
      <c r="S166" s="37">
        <f t="shared" si="14"/>
        <v>0</v>
      </c>
      <c r="T166" s="37">
        <f t="shared" si="15"/>
        <v>0</v>
      </c>
      <c r="U166" s="37">
        <f t="shared" si="16"/>
        <v>0</v>
      </c>
      <c r="V166" s="45">
        <f t="shared" si="17"/>
        <v>0</v>
      </c>
      <c r="W166" s="199">
        <f t="shared" si="18"/>
        <v>0</v>
      </c>
    </row>
    <row r="167" spans="1:23" ht="11.25" hidden="1">
      <c r="A167" s="27">
        <v>2279147</v>
      </c>
      <c r="B167" s="28" t="s">
        <v>305</v>
      </c>
      <c r="C167" s="202">
        <v>6</v>
      </c>
      <c r="D167" s="27" t="s">
        <v>288</v>
      </c>
      <c r="E167" s="37">
        <f t="shared" si="0"/>
        <v>0</v>
      </c>
      <c r="F167" s="37">
        <f t="shared" si="1"/>
        <v>0</v>
      </c>
      <c r="G167" s="37">
        <f t="shared" si="2"/>
        <v>0</v>
      </c>
      <c r="H167" s="37">
        <f t="shared" si="3"/>
        <v>0</v>
      </c>
      <c r="I167" s="37">
        <f t="shared" si="4"/>
        <v>0</v>
      </c>
      <c r="J167" s="37">
        <f t="shared" si="5"/>
        <v>0</v>
      </c>
      <c r="K167" s="27">
        <f t="shared" si="6"/>
        <v>0</v>
      </c>
      <c r="L167" s="37">
        <f t="shared" si="7"/>
        <v>0</v>
      </c>
      <c r="M167" s="37">
        <f t="shared" si="8"/>
        <v>0</v>
      </c>
      <c r="N167" s="37">
        <f t="shared" si="9"/>
        <v>0</v>
      </c>
      <c r="O167" s="37">
        <f t="shared" si="10"/>
        <v>0</v>
      </c>
      <c r="P167" s="37">
        <f t="shared" si="11"/>
        <v>0</v>
      </c>
      <c r="Q167" s="37">
        <f t="shared" si="12"/>
        <v>0</v>
      </c>
      <c r="R167" s="37">
        <f t="shared" si="13"/>
        <v>0</v>
      </c>
      <c r="S167" s="37">
        <f t="shared" si="14"/>
        <v>0</v>
      </c>
      <c r="T167" s="37">
        <f t="shared" si="15"/>
        <v>0</v>
      </c>
      <c r="U167" s="37">
        <f t="shared" si="16"/>
        <v>0</v>
      </c>
      <c r="V167" s="45">
        <f t="shared" si="17"/>
        <v>0</v>
      </c>
      <c r="W167" s="199">
        <f t="shared" si="18"/>
        <v>0</v>
      </c>
    </row>
    <row r="168" spans="1:23" ht="11.25" hidden="1">
      <c r="A168" s="27">
        <v>2504418</v>
      </c>
      <c r="B168" s="28" t="s">
        <v>218</v>
      </c>
      <c r="C168" s="202">
        <v>6</v>
      </c>
      <c r="D168" s="27" t="s">
        <v>211</v>
      </c>
      <c r="E168" s="37">
        <f t="shared" si="0"/>
        <v>0</v>
      </c>
      <c r="F168" s="37">
        <f t="shared" si="1"/>
        <v>0</v>
      </c>
      <c r="G168" s="37">
        <f t="shared" si="2"/>
        <v>0</v>
      </c>
      <c r="H168" s="37">
        <f t="shared" si="3"/>
        <v>0</v>
      </c>
      <c r="I168" s="37">
        <f t="shared" si="4"/>
        <v>0</v>
      </c>
      <c r="J168" s="37">
        <f t="shared" si="5"/>
        <v>0</v>
      </c>
      <c r="K168" s="27">
        <f t="shared" si="6"/>
        <v>0</v>
      </c>
      <c r="L168" s="37">
        <f t="shared" si="7"/>
        <v>0</v>
      </c>
      <c r="M168" s="37">
        <f t="shared" si="8"/>
        <v>0</v>
      </c>
      <c r="N168" s="37">
        <f t="shared" si="9"/>
        <v>0</v>
      </c>
      <c r="O168" s="37">
        <f t="shared" si="10"/>
        <v>0</v>
      </c>
      <c r="P168" s="37">
        <f t="shared" si="11"/>
        <v>0</v>
      </c>
      <c r="Q168" s="37">
        <f t="shared" si="12"/>
        <v>0</v>
      </c>
      <c r="R168" s="37">
        <f t="shared" si="13"/>
        <v>0</v>
      </c>
      <c r="S168" s="37">
        <f t="shared" si="14"/>
        <v>0</v>
      </c>
      <c r="T168" s="37">
        <f t="shared" si="15"/>
        <v>0</v>
      </c>
      <c r="U168" s="37">
        <f t="shared" si="16"/>
        <v>0</v>
      </c>
      <c r="V168" s="45">
        <f t="shared" si="17"/>
        <v>0</v>
      </c>
      <c r="W168" s="199">
        <f t="shared" si="18"/>
        <v>0</v>
      </c>
    </row>
    <row r="169" spans="1:23" ht="11.25" hidden="1">
      <c r="A169" s="27">
        <v>2286640</v>
      </c>
      <c r="B169" s="28" t="s">
        <v>15</v>
      </c>
      <c r="C169" s="202">
        <v>6</v>
      </c>
      <c r="D169" s="27" t="s">
        <v>26</v>
      </c>
      <c r="E169" s="37">
        <f t="shared" si="0"/>
        <v>0</v>
      </c>
      <c r="F169" s="37">
        <f t="shared" si="1"/>
        <v>0</v>
      </c>
      <c r="G169" s="37">
        <f t="shared" si="2"/>
        <v>0</v>
      </c>
      <c r="H169" s="37">
        <f t="shared" si="3"/>
        <v>0</v>
      </c>
      <c r="I169" s="37">
        <f t="shared" si="4"/>
        <v>0</v>
      </c>
      <c r="J169" s="37">
        <f t="shared" si="5"/>
        <v>0</v>
      </c>
      <c r="K169" s="27">
        <f t="shared" si="6"/>
        <v>0</v>
      </c>
      <c r="L169" s="37">
        <f t="shared" si="7"/>
        <v>0</v>
      </c>
      <c r="M169" s="37">
        <f t="shared" si="8"/>
        <v>0</v>
      </c>
      <c r="N169" s="37">
        <f t="shared" si="9"/>
        <v>0</v>
      </c>
      <c r="O169" s="37">
        <f t="shared" si="10"/>
        <v>0</v>
      </c>
      <c r="P169" s="37">
        <f t="shared" si="11"/>
        <v>0</v>
      </c>
      <c r="Q169" s="37">
        <f t="shared" si="12"/>
        <v>0</v>
      </c>
      <c r="R169" s="37">
        <f t="shared" si="13"/>
        <v>0</v>
      </c>
      <c r="S169" s="37">
        <f t="shared" si="14"/>
        <v>0</v>
      </c>
      <c r="T169" s="37">
        <f t="shared" si="15"/>
        <v>0</v>
      </c>
      <c r="U169" s="37">
        <f t="shared" si="16"/>
        <v>0</v>
      </c>
      <c r="V169" s="45">
        <f t="shared" si="17"/>
        <v>0</v>
      </c>
      <c r="W169" s="199">
        <f t="shared" si="18"/>
        <v>0</v>
      </c>
    </row>
    <row r="170" spans="1:23" ht="11.25" hidden="1">
      <c r="A170" s="27">
        <v>2600425</v>
      </c>
      <c r="B170" s="28" t="s">
        <v>219</v>
      </c>
      <c r="C170" s="202">
        <v>6</v>
      </c>
      <c r="D170" s="27" t="s">
        <v>211</v>
      </c>
      <c r="E170" s="37">
        <f t="shared" si="0"/>
        <v>0</v>
      </c>
      <c r="F170" s="37">
        <f t="shared" si="1"/>
        <v>0</v>
      </c>
      <c r="G170" s="37">
        <f t="shared" si="2"/>
        <v>0</v>
      </c>
      <c r="H170" s="37">
        <f t="shared" si="3"/>
        <v>0</v>
      </c>
      <c r="I170" s="37">
        <f t="shared" si="4"/>
        <v>0</v>
      </c>
      <c r="J170" s="37">
        <f t="shared" si="5"/>
        <v>0</v>
      </c>
      <c r="K170" s="27">
        <f t="shared" si="6"/>
        <v>0</v>
      </c>
      <c r="L170" s="37">
        <f t="shared" si="7"/>
        <v>0</v>
      </c>
      <c r="M170" s="37">
        <f t="shared" si="8"/>
        <v>0</v>
      </c>
      <c r="N170" s="37">
        <f t="shared" si="9"/>
        <v>0</v>
      </c>
      <c r="O170" s="37">
        <f t="shared" si="10"/>
        <v>0</v>
      </c>
      <c r="P170" s="37">
        <f t="shared" si="11"/>
        <v>0</v>
      </c>
      <c r="Q170" s="37">
        <f t="shared" si="12"/>
        <v>0</v>
      </c>
      <c r="R170" s="37">
        <f t="shared" si="13"/>
        <v>0</v>
      </c>
      <c r="S170" s="37">
        <f t="shared" si="14"/>
        <v>0</v>
      </c>
      <c r="T170" s="37">
        <f t="shared" si="15"/>
        <v>0</v>
      </c>
      <c r="U170" s="37">
        <f t="shared" si="16"/>
        <v>0</v>
      </c>
      <c r="V170" s="45">
        <f t="shared" si="17"/>
        <v>0</v>
      </c>
      <c r="W170" s="199">
        <f t="shared" si="18"/>
        <v>0</v>
      </c>
    </row>
    <row r="171" spans="1:23" ht="11.25" hidden="1">
      <c r="A171" s="27">
        <v>1038651</v>
      </c>
      <c r="B171" s="28" t="s">
        <v>196</v>
      </c>
      <c r="C171" s="202">
        <v>6</v>
      </c>
      <c r="D171" s="27" t="s">
        <v>194</v>
      </c>
      <c r="E171" s="37">
        <f t="shared" si="0"/>
        <v>0</v>
      </c>
      <c r="F171" s="37">
        <f t="shared" si="1"/>
        <v>0</v>
      </c>
      <c r="G171" s="37">
        <f t="shared" si="2"/>
        <v>0</v>
      </c>
      <c r="H171" s="37">
        <f t="shared" si="3"/>
        <v>0</v>
      </c>
      <c r="I171" s="37">
        <f t="shared" si="4"/>
        <v>0</v>
      </c>
      <c r="J171" s="37">
        <f t="shared" si="5"/>
        <v>0</v>
      </c>
      <c r="K171" s="27">
        <f t="shared" si="6"/>
        <v>0</v>
      </c>
      <c r="L171" s="37">
        <f t="shared" si="7"/>
        <v>0</v>
      </c>
      <c r="M171" s="37">
        <f t="shared" si="8"/>
        <v>0</v>
      </c>
      <c r="N171" s="37">
        <f t="shared" si="9"/>
        <v>0</v>
      </c>
      <c r="O171" s="37">
        <f t="shared" si="10"/>
        <v>0</v>
      </c>
      <c r="P171" s="37">
        <f t="shared" si="11"/>
        <v>0</v>
      </c>
      <c r="Q171" s="37">
        <f t="shared" si="12"/>
        <v>0</v>
      </c>
      <c r="R171" s="37">
        <f t="shared" si="13"/>
        <v>0</v>
      </c>
      <c r="S171" s="37">
        <f t="shared" si="14"/>
        <v>0</v>
      </c>
      <c r="T171" s="37">
        <f t="shared" si="15"/>
        <v>0</v>
      </c>
      <c r="U171" s="37">
        <f t="shared" si="16"/>
        <v>0</v>
      </c>
      <c r="V171" s="45">
        <f t="shared" si="17"/>
        <v>0</v>
      </c>
      <c r="W171" s="199">
        <f t="shared" si="18"/>
        <v>0</v>
      </c>
    </row>
    <row r="172" spans="1:23" ht="11.25" hidden="1">
      <c r="A172" s="27">
        <v>2248607</v>
      </c>
      <c r="B172" s="28" t="s">
        <v>157</v>
      </c>
      <c r="C172" s="202">
        <v>6</v>
      </c>
      <c r="D172" s="27" t="s">
        <v>144</v>
      </c>
      <c r="E172" s="37">
        <f t="shared" si="0"/>
        <v>0</v>
      </c>
      <c r="F172" s="37">
        <f t="shared" si="1"/>
        <v>0</v>
      </c>
      <c r="G172" s="37">
        <f t="shared" si="2"/>
        <v>0</v>
      </c>
      <c r="H172" s="37">
        <f t="shared" si="3"/>
        <v>0</v>
      </c>
      <c r="I172" s="37">
        <f t="shared" si="4"/>
        <v>0</v>
      </c>
      <c r="J172" s="37">
        <f t="shared" si="5"/>
        <v>0</v>
      </c>
      <c r="K172" s="27">
        <f t="shared" si="6"/>
        <v>0</v>
      </c>
      <c r="L172" s="37">
        <f t="shared" si="7"/>
        <v>0</v>
      </c>
      <c r="M172" s="37">
        <f t="shared" si="8"/>
        <v>0</v>
      </c>
      <c r="N172" s="37">
        <f t="shared" si="9"/>
        <v>0</v>
      </c>
      <c r="O172" s="37">
        <f t="shared" si="10"/>
        <v>0</v>
      </c>
      <c r="P172" s="37">
        <f t="shared" si="11"/>
        <v>0</v>
      </c>
      <c r="Q172" s="37">
        <f t="shared" si="12"/>
        <v>0</v>
      </c>
      <c r="R172" s="37">
        <f t="shared" si="13"/>
        <v>0</v>
      </c>
      <c r="S172" s="37">
        <f t="shared" si="14"/>
        <v>0</v>
      </c>
      <c r="T172" s="37">
        <f t="shared" si="15"/>
        <v>0</v>
      </c>
      <c r="U172" s="37">
        <f t="shared" si="16"/>
        <v>0</v>
      </c>
      <c r="V172" s="45">
        <f t="shared" si="17"/>
        <v>0</v>
      </c>
      <c r="W172" s="199">
        <f t="shared" si="18"/>
        <v>0</v>
      </c>
    </row>
    <row r="173" spans="1:23" ht="11.25" hidden="1">
      <c r="A173" s="27">
        <v>1080295</v>
      </c>
      <c r="B173" s="28" t="s">
        <v>222</v>
      </c>
      <c r="C173" s="202">
        <v>6</v>
      </c>
      <c r="D173" s="27" t="s">
        <v>211</v>
      </c>
      <c r="E173" s="37">
        <f t="shared" si="0"/>
        <v>0</v>
      </c>
      <c r="F173" s="37">
        <f t="shared" si="1"/>
        <v>0</v>
      </c>
      <c r="G173" s="37">
        <f t="shared" si="2"/>
        <v>0</v>
      </c>
      <c r="H173" s="37">
        <f t="shared" si="3"/>
        <v>0</v>
      </c>
      <c r="I173" s="37">
        <f t="shared" si="4"/>
        <v>0</v>
      </c>
      <c r="J173" s="37">
        <f t="shared" si="5"/>
        <v>0</v>
      </c>
      <c r="K173" s="27">
        <f t="shared" si="6"/>
        <v>0</v>
      </c>
      <c r="L173" s="37">
        <f t="shared" si="7"/>
        <v>0</v>
      </c>
      <c r="M173" s="37">
        <f t="shared" si="8"/>
        <v>0</v>
      </c>
      <c r="N173" s="37">
        <f t="shared" si="9"/>
        <v>0</v>
      </c>
      <c r="O173" s="37">
        <f t="shared" si="10"/>
        <v>0</v>
      </c>
      <c r="P173" s="37">
        <f t="shared" si="11"/>
        <v>0</v>
      </c>
      <c r="Q173" s="37">
        <f t="shared" si="12"/>
        <v>0</v>
      </c>
      <c r="R173" s="37">
        <f t="shared" si="13"/>
        <v>0</v>
      </c>
      <c r="S173" s="37">
        <f t="shared" si="14"/>
        <v>0</v>
      </c>
      <c r="T173" s="37">
        <f t="shared" si="15"/>
        <v>0</v>
      </c>
      <c r="U173" s="37">
        <f t="shared" si="16"/>
        <v>0</v>
      </c>
      <c r="V173" s="45">
        <f t="shared" si="17"/>
        <v>0</v>
      </c>
      <c r="W173" s="199">
        <f t="shared" si="18"/>
        <v>0</v>
      </c>
    </row>
    <row r="174" spans="1:23" ht="11.25" hidden="1">
      <c r="A174" s="27">
        <v>2273177</v>
      </c>
      <c r="B174" s="28" t="s">
        <v>159</v>
      </c>
      <c r="C174" s="202">
        <v>6</v>
      </c>
      <c r="D174" s="27" t="s">
        <v>144</v>
      </c>
      <c r="E174" s="37">
        <f t="shared" si="0"/>
        <v>0</v>
      </c>
      <c r="F174" s="37">
        <f t="shared" si="1"/>
        <v>0</v>
      </c>
      <c r="G174" s="37">
        <f t="shared" si="2"/>
        <v>0</v>
      </c>
      <c r="H174" s="37">
        <f t="shared" si="3"/>
        <v>0</v>
      </c>
      <c r="I174" s="37">
        <f t="shared" si="4"/>
        <v>0</v>
      </c>
      <c r="J174" s="37">
        <f t="shared" si="5"/>
        <v>0</v>
      </c>
      <c r="K174" s="27">
        <f t="shared" si="6"/>
        <v>0</v>
      </c>
      <c r="L174" s="37">
        <f t="shared" si="7"/>
        <v>0</v>
      </c>
      <c r="M174" s="37">
        <f t="shared" si="8"/>
        <v>0</v>
      </c>
      <c r="N174" s="37">
        <f t="shared" si="9"/>
        <v>0</v>
      </c>
      <c r="O174" s="37">
        <f t="shared" si="10"/>
        <v>0</v>
      </c>
      <c r="P174" s="37">
        <f t="shared" si="11"/>
        <v>0</v>
      </c>
      <c r="Q174" s="37">
        <f t="shared" si="12"/>
        <v>0</v>
      </c>
      <c r="R174" s="37">
        <f t="shared" si="13"/>
        <v>0</v>
      </c>
      <c r="S174" s="37">
        <f t="shared" si="14"/>
        <v>0</v>
      </c>
      <c r="T174" s="37">
        <f t="shared" si="15"/>
        <v>0</v>
      </c>
      <c r="U174" s="37">
        <f t="shared" si="16"/>
        <v>0</v>
      </c>
      <c r="V174" s="45">
        <f t="shared" si="17"/>
        <v>0</v>
      </c>
      <c r="W174" s="199">
        <f t="shared" si="18"/>
        <v>0</v>
      </c>
    </row>
    <row r="175" spans="1:23" ht="11.25" hidden="1">
      <c r="A175" s="27">
        <v>1094039</v>
      </c>
      <c r="B175" s="36" t="s">
        <v>54</v>
      </c>
      <c r="C175" s="202">
        <v>6</v>
      </c>
      <c r="D175" s="27" t="s">
        <v>51</v>
      </c>
      <c r="E175" s="37">
        <f t="shared" si="0"/>
        <v>0</v>
      </c>
      <c r="F175" s="37">
        <f t="shared" si="1"/>
        <v>0</v>
      </c>
      <c r="G175" s="37">
        <f t="shared" si="2"/>
        <v>0</v>
      </c>
      <c r="H175" s="37">
        <f t="shared" si="3"/>
        <v>0</v>
      </c>
      <c r="I175" s="37">
        <f t="shared" si="4"/>
        <v>0</v>
      </c>
      <c r="J175" s="37">
        <f t="shared" si="5"/>
        <v>0</v>
      </c>
      <c r="K175" s="27">
        <f t="shared" si="6"/>
        <v>0</v>
      </c>
      <c r="L175" s="37">
        <f t="shared" si="7"/>
        <v>0</v>
      </c>
      <c r="M175" s="37">
        <f t="shared" si="8"/>
        <v>0</v>
      </c>
      <c r="N175" s="37">
        <f t="shared" si="9"/>
        <v>0</v>
      </c>
      <c r="O175" s="37">
        <f t="shared" si="10"/>
        <v>0</v>
      </c>
      <c r="P175" s="37">
        <f t="shared" si="11"/>
        <v>0</v>
      </c>
      <c r="Q175" s="37">
        <f t="shared" si="12"/>
        <v>0</v>
      </c>
      <c r="R175" s="37">
        <f t="shared" si="13"/>
        <v>0</v>
      </c>
      <c r="S175" s="37">
        <f t="shared" si="14"/>
        <v>0</v>
      </c>
      <c r="T175" s="37">
        <f t="shared" si="15"/>
        <v>0</v>
      </c>
      <c r="U175" s="37">
        <f t="shared" si="16"/>
        <v>0</v>
      </c>
      <c r="V175" s="45">
        <f t="shared" si="17"/>
        <v>0</v>
      </c>
      <c r="W175" s="199">
        <f t="shared" si="18"/>
        <v>0</v>
      </c>
    </row>
    <row r="176" spans="1:23" ht="11.25" hidden="1">
      <c r="A176" s="27">
        <v>2504453</v>
      </c>
      <c r="B176" s="28" t="s">
        <v>205</v>
      </c>
      <c r="C176" s="202">
        <v>6</v>
      </c>
      <c r="D176" s="27" t="s">
        <v>203</v>
      </c>
      <c r="E176" s="37">
        <f t="shared" si="0"/>
        <v>0</v>
      </c>
      <c r="F176" s="37">
        <f t="shared" si="1"/>
        <v>0</v>
      </c>
      <c r="G176" s="37">
        <f t="shared" si="2"/>
        <v>0</v>
      </c>
      <c r="H176" s="37">
        <f t="shared" si="3"/>
        <v>0</v>
      </c>
      <c r="I176" s="37">
        <f t="shared" si="4"/>
        <v>0</v>
      </c>
      <c r="J176" s="37">
        <f t="shared" si="5"/>
        <v>0</v>
      </c>
      <c r="K176" s="27">
        <f t="shared" si="6"/>
        <v>0</v>
      </c>
      <c r="L176" s="37">
        <f t="shared" si="7"/>
        <v>0</v>
      </c>
      <c r="M176" s="37">
        <f t="shared" si="8"/>
        <v>0</v>
      </c>
      <c r="N176" s="37">
        <f t="shared" si="9"/>
        <v>0</v>
      </c>
      <c r="O176" s="37">
        <f t="shared" si="10"/>
        <v>0</v>
      </c>
      <c r="P176" s="37">
        <f t="shared" si="11"/>
        <v>0</v>
      </c>
      <c r="Q176" s="37">
        <f t="shared" si="12"/>
        <v>0</v>
      </c>
      <c r="R176" s="37">
        <f t="shared" si="13"/>
        <v>0</v>
      </c>
      <c r="S176" s="37">
        <f t="shared" si="14"/>
        <v>0</v>
      </c>
      <c r="T176" s="37">
        <f t="shared" si="15"/>
        <v>0</v>
      </c>
      <c r="U176" s="37">
        <f t="shared" si="16"/>
        <v>0</v>
      </c>
      <c r="V176" s="45">
        <f t="shared" si="17"/>
        <v>0</v>
      </c>
      <c r="W176" s="199">
        <f t="shared" si="18"/>
        <v>0</v>
      </c>
    </row>
    <row r="177" spans="1:23" ht="11.25" hidden="1">
      <c r="A177" s="27">
        <v>2213707</v>
      </c>
      <c r="B177" s="28" t="s">
        <v>136</v>
      </c>
      <c r="C177" s="202">
        <v>6</v>
      </c>
      <c r="D177" s="27" t="s">
        <v>132</v>
      </c>
      <c r="E177" s="37">
        <f t="shared" si="0"/>
        <v>0</v>
      </c>
      <c r="F177" s="37">
        <f t="shared" si="1"/>
        <v>0</v>
      </c>
      <c r="G177" s="37">
        <f t="shared" si="2"/>
        <v>0</v>
      </c>
      <c r="H177" s="37">
        <f t="shared" si="3"/>
        <v>0</v>
      </c>
      <c r="I177" s="37">
        <f t="shared" si="4"/>
        <v>0</v>
      </c>
      <c r="J177" s="37">
        <f t="shared" si="5"/>
        <v>0</v>
      </c>
      <c r="K177" s="27">
        <f t="shared" si="6"/>
        <v>0</v>
      </c>
      <c r="L177" s="37">
        <f t="shared" si="7"/>
        <v>0</v>
      </c>
      <c r="M177" s="37">
        <f t="shared" si="8"/>
        <v>0</v>
      </c>
      <c r="N177" s="37">
        <f t="shared" si="9"/>
        <v>0</v>
      </c>
      <c r="O177" s="37">
        <f t="shared" si="10"/>
        <v>0</v>
      </c>
      <c r="P177" s="37">
        <f t="shared" si="11"/>
        <v>0</v>
      </c>
      <c r="Q177" s="37">
        <f t="shared" si="12"/>
        <v>0</v>
      </c>
      <c r="R177" s="37">
        <f t="shared" si="13"/>
        <v>0</v>
      </c>
      <c r="S177" s="37">
        <f t="shared" si="14"/>
        <v>0</v>
      </c>
      <c r="T177" s="37">
        <f t="shared" si="15"/>
        <v>0</v>
      </c>
      <c r="U177" s="37">
        <f t="shared" si="16"/>
        <v>0</v>
      </c>
      <c r="V177" s="45">
        <f t="shared" si="17"/>
        <v>0</v>
      </c>
      <c r="W177" s="199">
        <f t="shared" si="18"/>
        <v>0</v>
      </c>
    </row>
    <row r="178" spans="1:23" ht="11.25" hidden="1">
      <c r="A178" s="27">
        <v>2504082</v>
      </c>
      <c r="B178" s="28" t="s">
        <v>188</v>
      </c>
      <c r="C178" s="202">
        <v>6</v>
      </c>
      <c r="D178" s="27" t="s">
        <v>181</v>
      </c>
      <c r="E178" s="37">
        <f t="shared" si="0"/>
        <v>0</v>
      </c>
      <c r="F178" s="37">
        <f t="shared" si="1"/>
        <v>0</v>
      </c>
      <c r="G178" s="37">
        <f t="shared" si="2"/>
        <v>0</v>
      </c>
      <c r="H178" s="37">
        <f t="shared" si="3"/>
        <v>0</v>
      </c>
      <c r="I178" s="37">
        <f t="shared" si="4"/>
        <v>0</v>
      </c>
      <c r="J178" s="37">
        <f t="shared" si="5"/>
        <v>0</v>
      </c>
      <c r="K178" s="27">
        <f t="shared" si="6"/>
        <v>0</v>
      </c>
      <c r="L178" s="37">
        <f t="shared" si="7"/>
        <v>0</v>
      </c>
      <c r="M178" s="37">
        <f t="shared" si="8"/>
        <v>0</v>
      </c>
      <c r="N178" s="37">
        <f t="shared" si="9"/>
        <v>0</v>
      </c>
      <c r="O178" s="37">
        <f t="shared" si="10"/>
        <v>0</v>
      </c>
      <c r="P178" s="37">
        <f t="shared" si="11"/>
        <v>0</v>
      </c>
      <c r="Q178" s="37">
        <f t="shared" si="12"/>
        <v>0</v>
      </c>
      <c r="R178" s="37">
        <f t="shared" si="13"/>
        <v>0</v>
      </c>
      <c r="S178" s="37">
        <f t="shared" si="14"/>
        <v>0</v>
      </c>
      <c r="T178" s="37">
        <f t="shared" si="15"/>
        <v>0</v>
      </c>
      <c r="U178" s="37">
        <f t="shared" si="16"/>
        <v>0</v>
      </c>
      <c r="V178" s="45">
        <f t="shared" si="17"/>
        <v>0</v>
      </c>
      <c r="W178" s="199">
        <f t="shared" si="18"/>
        <v>0</v>
      </c>
    </row>
    <row r="179" spans="1:23" ht="11.25" hidden="1">
      <c r="A179" s="27">
        <v>2189563</v>
      </c>
      <c r="B179" s="28" t="s">
        <v>306</v>
      </c>
      <c r="C179" s="202">
        <v>6</v>
      </c>
      <c r="D179" s="27" t="s">
        <v>26</v>
      </c>
      <c r="E179" s="37">
        <f t="shared" si="0"/>
        <v>0</v>
      </c>
      <c r="F179" s="37">
        <f t="shared" si="1"/>
        <v>0</v>
      </c>
      <c r="G179" s="37">
        <f t="shared" si="2"/>
        <v>0</v>
      </c>
      <c r="H179" s="37">
        <f t="shared" si="3"/>
        <v>0</v>
      </c>
      <c r="I179" s="37">
        <f t="shared" si="4"/>
        <v>0</v>
      </c>
      <c r="J179" s="37">
        <f t="shared" si="5"/>
        <v>0</v>
      </c>
      <c r="K179" s="27">
        <f t="shared" si="6"/>
        <v>0</v>
      </c>
      <c r="L179" s="37">
        <f t="shared" si="7"/>
        <v>0</v>
      </c>
      <c r="M179" s="37">
        <f t="shared" si="8"/>
        <v>0</v>
      </c>
      <c r="N179" s="37">
        <f t="shared" si="9"/>
        <v>0</v>
      </c>
      <c r="O179" s="37">
        <f t="shared" si="10"/>
        <v>0</v>
      </c>
      <c r="P179" s="37">
        <f t="shared" si="11"/>
        <v>0</v>
      </c>
      <c r="Q179" s="37">
        <f t="shared" si="12"/>
        <v>0</v>
      </c>
      <c r="R179" s="37">
        <f t="shared" si="13"/>
        <v>0</v>
      </c>
      <c r="S179" s="37">
        <f t="shared" si="14"/>
        <v>0</v>
      </c>
      <c r="T179" s="37">
        <f t="shared" si="15"/>
        <v>0</v>
      </c>
      <c r="U179" s="37">
        <f t="shared" si="16"/>
        <v>0</v>
      </c>
      <c r="V179" s="45">
        <f t="shared" si="17"/>
        <v>0</v>
      </c>
      <c r="W179" s="199">
        <f t="shared" si="18"/>
        <v>0</v>
      </c>
    </row>
    <row r="180" spans="1:23" ht="11.25" hidden="1">
      <c r="A180" s="27">
        <v>1083496</v>
      </c>
      <c r="B180" s="28" t="s">
        <v>115</v>
      </c>
      <c r="C180" s="202">
        <v>6</v>
      </c>
      <c r="D180" s="27" t="s">
        <v>99</v>
      </c>
      <c r="E180" s="37">
        <f t="shared" si="0"/>
        <v>0</v>
      </c>
      <c r="F180" s="37">
        <f t="shared" si="1"/>
        <v>0</v>
      </c>
      <c r="G180" s="37">
        <f t="shared" si="2"/>
        <v>0</v>
      </c>
      <c r="H180" s="37">
        <f t="shared" si="3"/>
        <v>0</v>
      </c>
      <c r="I180" s="37">
        <f t="shared" si="4"/>
        <v>0</v>
      </c>
      <c r="J180" s="37">
        <f t="shared" si="5"/>
        <v>0</v>
      </c>
      <c r="K180" s="27">
        <f t="shared" si="6"/>
        <v>0</v>
      </c>
      <c r="L180" s="37">
        <f t="shared" si="7"/>
        <v>0</v>
      </c>
      <c r="M180" s="37">
        <f t="shared" si="8"/>
        <v>0</v>
      </c>
      <c r="N180" s="37">
        <f t="shared" si="9"/>
        <v>0</v>
      </c>
      <c r="O180" s="37">
        <f t="shared" si="10"/>
        <v>0</v>
      </c>
      <c r="P180" s="37">
        <f t="shared" si="11"/>
        <v>0</v>
      </c>
      <c r="Q180" s="37">
        <f t="shared" si="12"/>
        <v>0</v>
      </c>
      <c r="R180" s="37">
        <f t="shared" si="13"/>
        <v>0</v>
      </c>
      <c r="S180" s="37">
        <f t="shared" si="14"/>
        <v>0</v>
      </c>
      <c r="T180" s="37">
        <f t="shared" si="15"/>
        <v>0</v>
      </c>
      <c r="U180" s="37">
        <f t="shared" si="16"/>
        <v>0</v>
      </c>
      <c r="V180" s="45">
        <f t="shared" si="17"/>
        <v>0</v>
      </c>
      <c r="W180" s="199">
        <f t="shared" si="18"/>
        <v>0</v>
      </c>
    </row>
    <row r="181" spans="1:23" ht="11.25" hidden="1">
      <c r="A181" s="27">
        <v>1680433</v>
      </c>
      <c r="B181" s="28" t="s">
        <v>139</v>
      </c>
      <c r="C181" s="202">
        <v>6</v>
      </c>
      <c r="D181" s="27" t="s">
        <v>138</v>
      </c>
      <c r="E181" s="37">
        <f t="shared" si="0"/>
        <v>0</v>
      </c>
      <c r="F181" s="37">
        <f t="shared" si="1"/>
        <v>0</v>
      </c>
      <c r="G181" s="37">
        <f t="shared" si="2"/>
        <v>0</v>
      </c>
      <c r="H181" s="37">
        <f t="shared" si="3"/>
        <v>0</v>
      </c>
      <c r="I181" s="37">
        <f t="shared" si="4"/>
        <v>0</v>
      </c>
      <c r="J181" s="37">
        <f t="shared" si="5"/>
        <v>0</v>
      </c>
      <c r="K181" s="27">
        <f t="shared" si="6"/>
        <v>0</v>
      </c>
      <c r="L181" s="37">
        <f t="shared" si="7"/>
        <v>0</v>
      </c>
      <c r="M181" s="37">
        <f t="shared" si="8"/>
        <v>0</v>
      </c>
      <c r="N181" s="37">
        <f t="shared" si="9"/>
        <v>0</v>
      </c>
      <c r="O181" s="37">
        <f t="shared" si="10"/>
        <v>0</v>
      </c>
      <c r="P181" s="37">
        <f t="shared" si="11"/>
        <v>0</v>
      </c>
      <c r="Q181" s="37">
        <f t="shared" si="12"/>
        <v>0</v>
      </c>
      <c r="R181" s="37">
        <f t="shared" si="13"/>
        <v>0</v>
      </c>
      <c r="S181" s="37">
        <f t="shared" si="14"/>
        <v>0</v>
      </c>
      <c r="T181" s="37">
        <f t="shared" si="15"/>
        <v>0</v>
      </c>
      <c r="U181" s="37">
        <f t="shared" si="16"/>
        <v>0</v>
      </c>
      <c r="V181" s="45">
        <f t="shared" si="17"/>
        <v>0</v>
      </c>
      <c r="W181" s="199">
        <f t="shared" si="18"/>
        <v>0</v>
      </c>
    </row>
    <row r="182" spans="1:23" ht="11.25" hidden="1">
      <c r="A182" s="27">
        <v>2066998</v>
      </c>
      <c r="B182" s="28" t="s">
        <v>20</v>
      </c>
      <c r="C182" s="202">
        <v>6</v>
      </c>
      <c r="D182" s="27" t="s">
        <v>26</v>
      </c>
      <c r="E182" s="37">
        <f t="shared" si="0"/>
        <v>0</v>
      </c>
      <c r="F182" s="37">
        <f t="shared" si="1"/>
        <v>0</v>
      </c>
      <c r="G182" s="37">
        <f t="shared" si="2"/>
        <v>0</v>
      </c>
      <c r="H182" s="37">
        <f t="shared" si="3"/>
        <v>0</v>
      </c>
      <c r="I182" s="37">
        <f t="shared" si="4"/>
        <v>0</v>
      </c>
      <c r="J182" s="37">
        <f t="shared" si="5"/>
        <v>0</v>
      </c>
      <c r="K182" s="27">
        <f t="shared" si="6"/>
        <v>0</v>
      </c>
      <c r="L182" s="37">
        <f t="shared" si="7"/>
        <v>0</v>
      </c>
      <c r="M182" s="37">
        <f t="shared" si="8"/>
        <v>0</v>
      </c>
      <c r="N182" s="37">
        <f t="shared" si="9"/>
        <v>0</v>
      </c>
      <c r="O182" s="37">
        <f t="shared" si="10"/>
        <v>0</v>
      </c>
      <c r="P182" s="37">
        <f t="shared" si="11"/>
        <v>0</v>
      </c>
      <c r="Q182" s="37">
        <f t="shared" si="12"/>
        <v>0</v>
      </c>
      <c r="R182" s="37">
        <f t="shared" si="13"/>
        <v>0</v>
      </c>
      <c r="S182" s="37">
        <f t="shared" si="14"/>
        <v>0</v>
      </c>
      <c r="T182" s="37">
        <f t="shared" si="15"/>
        <v>0</v>
      </c>
      <c r="U182" s="37">
        <f t="shared" si="16"/>
        <v>0</v>
      </c>
      <c r="V182" s="45">
        <f t="shared" si="17"/>
        <v>0</v>
      </c>
      <c r="W182" s="199">
        <f t="shared" si="18"/>
        <v>0</v>
      </c>
    </row>
    <row r="183" spans="1:23" ht="11.25" hidden="1">
      <c r="A183" s="27">
        <v>1045107</v>
      </c>
      <c r="B183" s="28" t="s">
        <v>66</v>
      </c>
      <c r="C183" s="202">
        <v>6</v>
      </c>
      <c r="D183" s="27" t="s">
        <v>51</v>
      </c>
      <c r="E183" s="37">
        <f t="shared" si="0"/>
        <v>0</v>
      </c>
      <c r="F183" s="37">
        <f t="shared" si="1"/>
        <v>0</v>
      </c>
      <c r="G183" s="37">
        <f t="shared" si="2"/>
        <v>0</v>
      </c>
      <c r="H183" s="37">
        <f t="shared" si="3"/>
        <v>0</v>
      </c>
      <c r="I183" s="37">
        <f t="shared" si="4"/>
        <v>0</v>
      </c>
      <c r="J183" s="37">
        <f t="shared" si="5"/>
        <v>0</v>
      </c>
      <c r="K183" s="27">
        <f t="shared" si="6"/>
        <v>0</v>
      </c>
      <c r="L183" s="37">
        <f t="shared" si="7"/>
        <v>0</v>
      </c>
      <c r="M183" s="37">
        <f t="shared" si="8"/>
        <v>0</v>
      </c>
      <c r="N183" s="37">
        <f t="shared" si="9"/>
        <v>0</v>
      </c>
      <c r="O183" s="37">
        <f t="shared" si="10"/>
        <v>0</v>
      </c>
      <c r="P183" s="37">
        <f t="shared" si="11"/>
        <v>0</v>
      </c>
      <c r="Q183" s="37">
        <f t="shared" si="12"/>
        <v>0</v>
      </c>
      <c r="R183" s="37">
        <f t="shared" si="13"/>
        <v>0</v>
      </c>
      <c r="S183" s="37">
        <f t="shared" si="14"/>
        <v>0</v>
      </c>
      <c r="T183" s="37">
        <f t="shared" si="15"/>
        <v>0</v>
      </c>
      <c r="U183" s="37">
        <f t="shared" si="16"/>
        <v>0</v>
      </c>
      <c r="V183" s="45">
        <f t="shared" si="17"/>
        <v>0</v>
      </c>
      <c r="W183" s="199">
        <f t="shared" si="18"/>
        <v>0</v>
      </c>
    </row>
    <row r="184" spans="1:23" ht="11.25" hidden="1">
      <c r="A184" s="27">
        <v>1149391</v>
      </c>
      <c r="B184" s="28" t="s">
        <v>292</v>
      </c>
      <c r="C184" s="202">
        <v>6</v>
      </c>
      <c r="D184" s="27" t="s">
        <v>99</v>
      </c>
      <c r="E184" s="37">
        <f t="shared" si="0"/>
        <v>0</v>
      </c>
      <c r="F184" s="37">
        <f t="shared" si="1"/>
        <v>0</v>
      </c>
      <c r="G184" s="37">
        <f t="shared" si="2"/>
        <v>0</v>
      </c>
      <c r="H184" s="37">
        <f t="shared" si="3"/>
        <v>0</v>
      </c>
      <c r="I184" s="37">
        <f t="shared" si="4"/>
        <v>0</v>
      </c>
      <c r="J184" s="37">
        <f t="shared" si="5"/>
        <v>0</v>
      </c>
      <c r="K184" s="27">
        <f t="shared" si="6"/>
        <v>0</v>
      </c>
      <c r="L184" s="37">
        <f t="shared" si="7"/>
        <v>0</v>
      </c>
      <c r="M184" s="37">
        <f t="shared" si="8"/>
        <v>0</v>
      </c>
      <c r="N184" s="37">
        <f t="shared" si="9"/>
        <v>0</v>
      </c>
      <c r="O184" s="37">
        <f t="shared" si="10"/>
        <v>0</v>
      </c>
      <c r="P184" s="37">
        <f t="shared" si="11"/>
        <v>0</v>
      </c>
      <c r="Q184" s="37">
        <f t="shared" si="12"/>
        <v>0</v>
      </c>
      <c r="R184" s="37">
        <f t="shared" si="13"/>
        <v>0</v>
      </c>
      <c r="S184" s="37">
        <f t="shared" si="14"/>
        <v>0</v>
      </c>
      <c r="T184" s="37">
        <f t="shared" si="15"/>
        <v>0</v>
      </c>
      <c r="U184" s="37">
        <f t="shared" si="16"/>
        <v>0</v>
      </c>
      <c r="V184" s="45">
        <f t="shared" si="17"/>
        <v>0</v>
      </c>
      <c r="W184" s="199">
        <f t="shared" si="18"/>
        <v>0</v>
      </c>
    </row>
    <row r="185" spans="1:23" ht="11.25" hidden="1">
      <c r="A185" s="27">
        <v>1103774</v>
      </c>
      <c r="B185" s="28" t="s">
        <v>210</v>
      </c>
      <c r="C185" s="202">
        <v>6</v>
      </c>
      <c r="D185" s="27" t="s">
        <v>203</v>
      </c>
      <c r="E185" s="37">
        <f t="shared" si="0"/>
        <v>0</v>
      </c>
      <c r="F185" s="37">
        <f t="shared" si="1"/>
        <v>0</v>
      </c>
      <c r="G185" s="37">
        <f t="shared" si="2"/>
        <v>0</v>
      </c>
      <c r="H185" s="37">
        <f t="shared" si="3"/>
        <v>0</v>
      </c>
      <c r="I185" s="37">
        <f t="shared" si="4"/>
        <v>0</v>
      </c>
      <c r="J185" s="37">
        <f t="shared" si="5"/>
        <v>0</v>
      </c>
      <c r="K185" s="27">
        <f t="shared" si="6"/>
        <v>0</v>
      </c>
      <c r="L185" s="37">
        <f t="shared" si="7"/>
        <v>0</v>
      </c>
      <c r="M185" s="37">
        <f t="shared" si="8"/>
        <v>0</v>
      </c>
      <c r="N185" s="37">
        <f t="shared" si="9"/>
        <v>0</v>
      </c>
      <c r="O185" s="37">
        <f t="shared" si="10"/>
        <v>0</v>
      </c>
      <c r="P185" s="37">
        <f t="shared" si="11"/>
        <v>0</v>
      </c>
      <c r="Q185" s="37">
        <f t="shared" si="12"/>
        <v>0</v>
      </c>
      <c r="R185" s="37">
        <f t="shared" si="13"/>
        <v>0</v>
      </c>
      <c r="S185" s="37">
        <f t="shared" si="14"/>
        <v>0</v>
      </c>
      <c r="T185" s="37">
        <f t="shared" si="15"/>
        <v>0</v>
      </c>
      <c r="U185" s="37">
        <f t="shared" si="16"/>
        <v>0</v>
      </c>
      <c r="V185" s="45">
        <f t="shared" si="17"/>
        <v>0</v>
      </c>
      <c r="W185" s="199">
        <f t="shared" si="18"/>
        <v>0</v>
      </c>
    </row>
    <row r="186" spans="1:23" ht="11.25" hidden="1">
      <c r="A186" s="27">
        <v>2308974</v>
      </c>
      <c r="B186" s="28" t="s">
        <v>307</v>
      </c>
      <c r="C186" s="202">
        <v>6</v>
      </c>
      <c r="D186" s="27" t="s">
        <v>203</v>
      </c>
      <c r="E186" s="37">
        <f t="shared" si="0"/>
        <v>0</v>
      </c>
      <c r="F186" s="37">
        <f t="shared" si="1"/>
        <v>0</v>
      </c>
      <c r="G186" s="37">
        <f t="shared" si="2"/>
        <v>0</v>
      </c>
      <c r="H186" s="37">
        <f t="shared" si="3"/>
        <v>0</v>
      </c>
      <c r="I186" s="37">
        <f t="shared" si="4"/>
        <v>0</v>
      </c>
      <c r="J186" s="37">
        <f t="shared" si="5"/>
        <v>0</v>
      </c>
      <c r="K186" s="27">
        <f t="shared" si="6"/>
        <v>0</v>
      </c>
      <c r="L186" s="37">
        <f t="shared" si="7"/>
        <v>0</v>
      </c>
      <c r="M186" s="37">
        <f t="shared" si="8"/>
        <v>0</v>
      </c>
      <c r="N186" s="37">
        <f t="shared" si="9"/>
        <v>0</v>
      </c>
      <c r="O186" s="37">
        <f t="shared" si="10"/>
        <v>0</v>
      </c>
      <c r="P186" s="37">
        <f t="shared" si="11"/>
        <v>0</v>
      </c>
      <c r="Q186" s="37">
        <f t="shared" si="12"/>
        <v>0</v>
      </c>
      <c r="R186" s="37">
        <f t="shared" si="13"/>
        <v>0</v>
      </c>
      <c r="S186" s="37">
        <f t="shared" si="14"/>
        <v>0</v>
      </c>
      <c r="T186" s="37">
        <f t="shared" si="15"/>
        <v>0</v>
      </c>
      <c r="U186" s="37">
        <f t="shared" si="16"/>
        <v>0</v>
      </c>
      <c r="V186" s="45">
        <f t="shared" si="17"/>
        <v>0</v>
      </c>
      <c r="W186" s="199">
        <f t="shared" si="18"/>
        <v>0</v>
      </c>
    </row>
    <row r="187" spans="1:23" ht="11.25" hidden="1">
      <c r="A187" s="27">
        <v>1007104</v>
      </c>
      <c r="B187" s="28" t="s">
        <v>231</v>
      </c>
      <c r="C187" s="202">
        <v>6</v>
      </c>
      <c r="D187" s="27" t="s">
        <v>211</v>
      </c>
      <c r="E187" s="37">
        <f t="shared" si="0"/>
        <v>0</v>
      </c>
      <c r="F187" s="37">
        <f t="shared" si="1"/>
        <v>0</v>
      </c>
      <c r="G187" s="37">
        <f t="shared" si="2"/>
        <v>0</v>
      </c>
      <c r="H187" s="37">
        <f t="shared" si="3"/>
        <v>0</v>
      </c>
      <c r="I187" s="37">
        <f t="shared" si="4"/>
        <v>0</v>
      </c>
      <c r="J187" s="37">
        <f t="shared" si="5"/>
        <v>0</v>
      </c>
      <c r="K187" s="27">
        <f t="shared" si="6"/>
        <v>0</v>
      </c>
      <c r="L187" s="37">
        <f t="shared" si="7"/>
        <v>0</v>
      </c>
      <c r="M187" s="37">
        <f t="shared" si="8"/>
        <v>0</v>
      </c>
      <c r="N187" s="37">
        <f t="shared" si="9"/>
        <v>0</v>
      </c>
      <c r="O187" s="37">
        <f t="shared" si="10"/>
        <v>0</v>
      </c>
      <c r="P187" s="37">
        <f t="shared" si="11"/>
        <v>0</v>
      </c>
      <c r="Q187" s="37">
        <f t="shared" si="12"/>
        <v>0</v>
      </c>
      <c r="R187" s="37">
        <f t="shared" si="13"/>
        <v>0</v>
      </c>
      <c r="S187" s="37">
        <f t="shared" si="14"/>
        <v>0</v>
      </c>
      <c r="T187" s="37">
        <f t="shared" si="15"/>
        <v>0</v>
      </c>
      <c r="U187" s="37">
        <f t="shared" si="16"/>
        <v>0</v>
      </c>
      <c r="V187" s="45">
        <f t="shared" si="17"/>
        <v>0</v>
      </c>
      <c r="W187" s="199">
        <f t="shared" si="18"/>
        <v>0</v>
      </c>
    </row>
    <row r="188" spans="1:23" ht="11.25" hidden="1">
      <c r="A188" s="27">
        <v>2687484</v>
      </c>
      <c r="B188" s="28" t="s">
        <v>118</v>
      </c>
      <c r="C188" s="202">
        <v>6</v>
      </c>
      <c r="D188" s="27" t="s">
        <v>99</v>
      </c>
      <c r="E188" s="37">
        <f t="shared" si="0"/>
        <v>0</v>
      </c>
      <c r="F188" s="37">
        <f t="shared" si="1"/>
        <v>0</v>
      </c>
      <c r="G188" s="37">
        <f t="shared" si="2"/>
        <v>0</v>
      </c>
      <c r="H188" s="37">
        <f t="shared" si="3"/>
        <v>0</v>
      </c>
      <c r="I188" s="37">
        <f t="shared" si="4"/>
        <v>0</v>
      </c>
      <c r="J188" s="37">
        <f t="shared" si="5"/>
        <v>0</v>
      </c>
      <c r="K188" s="27">
        <f t="shared" si="6"/>
        <v>0</v>
      </c>
      <c r="L188" s="37">
        <f t="shared" si="7"/>
        <v>0</v>
      </c>
      <c r="M188" s="37">
        <f t="shared" si="8"/>
        <v>0</v>
      </c>
      <c r="N188" s="37">
        <f t="shared" si="9"/>
        <v>0</v>
      </c>
      <c r="O188" s="37">
        <f t="shared" si="10"/>
        <v>0</v>
      </c>
      <c r="P188" s="37">
        <f t="shared" si="11"/>
        <v>0</v>
      </c>
      <c r="Q188" s="37">
        <f t="shared" si="12"/>
        <v>0</v>
      </c>
      <c r="R188" s="37">
        <f t="shared" si="13"/>
        <v>0</v>
      </c>
      <c r="S188" s="37">
        <f t="shared" si="14"/>
        <v>0</v>
      </c>
      <c r="T188" s="37">
        <f t="shared" si="15"/>
        <v>0</v>
      </c>
      <c r="U188" s="37">
        <f t="shared" si="16"/>
        <v>0</v>
      </c>
      <c r="V188" s="45">
        <f t="shared" si="17"/>
        <v>0</v>
      </c>
      <c r="W188" s="199">
        <f t="shared" si="18"/>
        <v>0</v>
      </c>
    </row>
    <row r="189" spans="1:23" ht="11.25" hidden="1">
      <c r="A189" s="27">
        <v>2137351</v>
      </c>
      <c r="B189" s="28" t="s">
        <v>117</v>
      </c>
      <c r="C189" s="202">
        <v>6</v>
      </c>
      <c r="D189" s="27" t="s">
        <v>99</v>
      </c>
      <c r="E189" s="37">
        <f t="shared" si="0"/>
        <v>0</v>
      </c>
      <c r="F189" s="37">
        <f t="shared" si="1"/>
        <v>0</v>
      </c>
      <c r="G189" s="37">
        <f t="shared" si="2"/>
        <v>0</v>
      </c>
      <c r="H189" s="37">
        <f t="shared" si="3"/>
        <v>0</v>
      </c>
      <c r="I189" s="37">
        <f t="shared" si="4"/>
        <v>0</v>
      </c>
      <c r="J189" s="37">
        <f t="shared" si="5"/>
        <v>0</v>
      </c>
      <c r="K189" s="27">
        <f t="shared" si="6"/>
        <v>0</v>
      </c>
      <c r="L189" s="37">
        <f t="shared" si="7"/>
        <v>0</v>
      </c>
      <c r="M189" s="37">
        <f t="shared" si="8"/>
        <v>0</v>
      </c>
      <c r="N189" s="37">
        <f t="shared" si="9"/>
        <v>0</v>
      </c>
      <c r="O189" s="37">
        <f t="shared" si="10"/>
        <v>0</v>
      </c>
      <c r="P189" s="37">
        <f t="shared" si="11"/>
        <v>0</v>
      </c>
      <c r="Q189" s="37">
        <f t="shared" si="12"/>
        <v>0</v>
      </c>
      <c r="R189" s="37">
        <f t="shared" si="13"/>
        <v>0</v>
      </c>
      <c r="S189" s="37">
        <f t="shared" si="14"/>
        <v>0</v>
      </c>
      <c r="T189" s="37">
        <f t="shared" si="15"/>
        <v>0</v>
      </c>
      <c r="U189" s="37">
        <f t="shared" si="16"/>
        <v>0</v>
      </c>
      <c r="V189" s="45">
        <f t="shared" si="17"/>
        <v>0</v>
      </c>
      <c r="W189" s="199">
        <f t="shared" si="18"/>
        <v>0</v>
      </c>
    </row>
    <row r="190" spans="1:23" ht="11.25" hidden="1">
      <c r="A190" s="27">
        <v>1157073</v>
      </c>
      <c r="B190" s="28" t="s">
        <v>308</v>
      </c>
      <c r="C190" s="202">
        <v>6</v>
      </c>
      <c r="D190" s="27" t="s">
        <v>51</v>
      </c>
      <c r="E190" s="37">
        <f t="shared" si="0"/>
        <v>0</v>
      </c>
      <c r="F190" s="37">
        <f t="shared" si="1"/>
        <v>0</v>
      </c>
      <c r="G190" s="37">
        <f t="shared" si="2"/>
        <v>0</v>
      </c>
      <c r="H190" s="37">
        <f t="shared" si="3"/>
        <v>0</v>
      </c>
      <c r="I190" s="37">
        <f t="shared" si="4"/>
        <v>0</v>
      </c>
      <c r="J190" s="37">
        <f t="shared" si="5"/>
        <v>0</v>
      </c>
      <c r="K190" s="27">
        <f t="shared" si="6"/>
        <v>0</v>
      </c>
      <c r="L190" s="37">
        <f t="shared" si="7"/>
        <v>0</v>
      </c>
      <c r="M190" s="37">
        <f t="shared" si="8"/>
        <v>0</v>
      </c>
      <c r="N190" s="37">
        <f t="shared" si="9"/>
        <v>0</v>
      </c>
      <c r="O190" s="37">
        <f t="shared" si="10"/>
        <v>0</v>
      </c>
      <c r="P190" s="37">
        <f t="shared" si="11"/>
        <v>0</v>
      </c>
      <c r="Q190" s="37">
        <f t="shared" si="12"/>
        <v>0</v>
      </c>
      <c r="R190" s="37">
        <f t="shared" si="13"/>
        <v>0</v>
      </c>
      <c r="S190" s="37">
        <f t="shared" si="14"/>
        <v>0</v>
      </c>
      <c r="T190" s="37">
        <f t="shared" si="15"/>
        <v>0</v>
      </c>
      <c r="U190" s="37">
        <f t="shared" si="16"/>
        <v>0</v>
      </c>
      <c r="V190" s="45">
        <f t="shared" si="17"/>
        <v>0</v>
      </c>
      <c r="W190" s="199">
        <f t="shared" si="18"/>
        <v>0</v>
      </c>
    </row>
    <row r="191" spans="1:23" ht="11.25" hidden="1">
      <c r="A191" s="27">
        <v>1166561</v>
      </c>
      <c r="B191" s="28" t="s">
        <v>309</v>
      </c>
      <c r="C191" s="202">
        <v>6</v>
      </c>
      <c r="D191" s="27" t="s">
        <v>99</v>
      </c>
      <c r="E191" s="37">
        <f t="shared" si="0"/>
        <v>0</v>
      </c>
      <c r="F191" s="37">
        <f t="shared" si="1"/>
        <v>0</v>
      </c>
      <c r="G191" s="37">
        <f t="shared" si="2"/>
        <v>0</v>
      </c>
      <c r="H191" s="37">
        <f t="shared" si="3"/>
        <v>0</v>
      </c>
      <c r="I191" s="37">
        <f t="shared" si="4"/>
        <v>0</v>
      </c>
      <c r="J191" s="37">
        <f t="shared" si="5"/>
        <v>0</v>
      </c>
      <c r="K191" s="27">
        <f t="shared" si="6"/>
        <v>0</v>
      </c>
      <c r="L191" s="37">
        <f t="shared" si="7"/>
        <v>0</v>
      </c>
      <c r="M191" s="37">
        <f t="shared" si="8"/>
        <v>0</v>
      </c>
      <c r="N191" s="37">
        <f t="shared" si="9"/>
        <v>0</v>
      </c>
      <c r="O191" s="37">
        <f t="shared" si="10"/>
        <v>0</v>
      </c>
      <c r="P191" s="37">
        <f t="shared" si="11"/>
        <v>0</v>
      </c>
      <c r="Q191" s="37">
        <f t="shared" si="12"/>
        <v>0</v>
      </c>
      <c r="R191" s="37">
        <f t="shared" si="13"/>
        <v>0</v>
      </c>
      <c r="S191" s="37">
        <f t="shared" si="14"/>
        <v>0</v>
      </c>
      <c r="T191" s="37">
        <f t="shared" si="15"/>
        <v>0</v>
      </c>
      <c r="U191" s="37">
        <f t="shared" si="16"/>
        <v>0</v>
      </c>
      <c r="V191" s="45">
        <f t="shared" si="17"/>
        <v>0</v>
      </c>
      <c r="W191" s="199">
        <f t="shared" si="18"/>
        <v>0</v>
      </c>
    </row>
    <row r="192" spans="1:23" ht="11.25" hidden="1">
      <c r="A192" s="27">
        <v>1010933</v>
      </c>
      <c r="B192" s="28" t="s">
        <v>160</v>
      </c>
      <c r="C192" s="202">
        <v>6</v>
      </c>
      <c r="D192" s="27" t="s">
        <v>144</v>
      </c>
      <c r="E192" s="37">
        <f t="shared" si="0"/>
        <v>0</v>
      </c>
      <c r="F192" s="37">
        <f t="shared" si="1"/>
        <v>0</v>
      </c>
      <c r="G192" s="37">
        <f t="shared" si="2"/>
        <v>0</v>
      </c>
      <c r="H192" s="37">
        <f t="shared" si="3"/>
        <v>0</v>
      </c>
      <c r="I192" s="37">
        <f t="shared" si="4"/>
        <v>0</v>
      </c>
      <c r="J192" s="37">
        <f t="shared" si="5"/>
        <v>0</v>
      </c>
      <c r="K192" s="27">
        <f t="shared" si="6"/>
        <v>0</v>
      </c>
      <c r="L192" s="37">
        <f t="shared" si="7"/>
        <v>0</v>
      </c>
      <c r="M192" s="37">
        <f t="shared" si="8"/>
        <v>0</v>
      </c>
      <c r="N192" s="37">
        <f t="shared" si="9"/>
        <v>0</v>
      </c>
      <c r="O192" s="37">
        <f t="shared" si="10"/>
        <v>0</v>
      </c>
      <c r="P192" s="37">
        <f t="shared" si="11"/>
        <v>0</v>
      </c>
      <c r="Q192" s="37">
        <f t="shared" si="12"/>
        <v>0</v>
      </c>
      <c r="R192" s="37">
        <f t="shared" si="13"/>
        <v>0</v>
      </c>
      <c r="S192" s="37">
        <f t="shared" si="14"/>
        <v>0</v>
      </c>
      <c r="T192" s="37">
        <f t="shared" si="15"/>
        <v>0</v>
      </c>
      <c r="U192" s="37">
        <f t="shared" si="16"/>
        <v>0</v>
      </c>
      <c r="V192" s="45">
        <f t="shared" si="17"/>
        <v>0</v>
      </c>
      <c r="W192" s="199">
        <f t="shared" si="18"/>
        <v>0</v>
      </c>
    </row>
    <row r="193" spans="1:23" ht="11.25" hidden="1">
      <c r="A193" s="27">
        <v>1028786</v>
      </c>
      <c r="B193" s="28" t="s">
        <v>24</v>
      </c>
      <c r="C193" s="202">
        <v>6</v>
      </c>
      <c r="D193" s="27" t="s">
        <v>26</v>
      </c>
      <c r="E193" s="37">
        <f t="shared" si="0"/>
        <v>0</v>
      </c>
      <c r="F193" s="37">
        <f t="shared" si="1"/>
        <v>0</v>
      </c>
      <c r="G193" s="37">
        <f t="shared" si="2"/>
        <v>0</v>
      </c>
      <c r="H193" s="37">
        <f t="shared" si="3"/>
        <v>0</v>
      </c>
      <c r="I193" s="37">
        <f t="shared" si="4"/>
        <v>0</v>
      </c>
      <c r="J193" s="37">
        <f t="shared" si="5"/>
        <v>0</v>
      </c>
      <c r="K193" s="27">
        <f t="shared" si="6"/>
        <v>0</v>
      </c>
      <c r="L193" s="37">
        <f t="shared" si="7"/>
        <v>0</v>
      </c>
      <c r="M193" s="37">
        <f t="shared" si="8"/>
        <v>0</v>
      </c>
      <c r="N193" s="37">
        <f t="shared" si="9"/>
        <v>0</v>
      </c>
      <c r="O193" s="37">
        <f t="shared" si="10"/>
        <v>0</v>
      </c>
      <c r="P193" s="37">
        <f t="shared" si="11"/>
        <v>0</v>
      </c>
      <c r="Q193" s="37">
        <f t="shared" si="12"/>
        <v>0</v>
      </c>
      <c r="R193" s="37">
        <f t="shared" si="13"/>
        <v>0</v>
      </c>
      <c r="S193" s="37">
        <f t="shared" si="14"/>
        <v>0</v>
      </c>
      <c r="T193" s="37">
        <f t="shared" si="15"/>
        <v>0</v>
      </c>
      <c r="U193" s="37">
        <f t="shared" si="16"/>
        <v>0</v>
      </c>
      <c r="V193" s="45">
        <f t="shared" si="17"/>
        <v>0</v>
      </c>
      <c r="W193" s="199">
        <f t="shared" si="18"/>
        <v>0</v>
      </c>
    </row>
    <row r="194" spans="1:23" ht="11.25" hidden="1">
      <c r="A194" s="27">
        <v>2354984</v>
      </c>
      <c r="B194" s="28" t="s">
        <v>165</v>
      </c>
      <c r="C194" s="202">
        <v>6</v>
      </c>
      <c r="D194" s="27" t="s">
        <v>144</v>
      </c>
      <c r="E194" s="37">
        <f t="shared" si="0"/>
        <v>0</v>
      </c>
      <c r="F194" s="37">
        <f t="shared" si="1"/>
        <v>0</v>
      </c>
      <c r="G194" s="37">
        <f t="shared" si="2"/>
        <v>0</v>
      </c>
      <c r="H194" s="37">
        <f t="shared" si="3"/>
        <v>0</v>
      </c>
      <c r="I194" s="37">
        <f t="shared" si="4"/>
        <v>0</v>
      </c>
      <c r="J194" s="37">
        <f t="shared" si="5"/>
        <v>0</v>
      </c>
      <c r="K194" s="27">
        <f t="shared" si="6"/>
        <v>0</v>
      </c>
      <c r="L194" s="37">
        <f t="shared" si="7"/>
        <v>0</v>
      </c>
      <c r="M194" s="37">
        <f t="shared" si="8"/>
        <v>0</v>
      </c>
      <c r="N194" s="37">
        <f t="shared" si="9"/>
        <v>0</v>
      </c>
      <c r="O194" s="37">
        <f t="shared" si="10"/>
        <v>0</v>
      </c>
      <c r="P194" s="37">
        <f t="shared" si="11"/>
        <v>0</v>
      </c>
      <c r="Q194" s="37">
        <f t="shared" si="12"/>
        <v>0</v>
      </c>
      <c r="R194" s="37">
        <f t="shared" si="13"/>
        <v>0</v>
      </c>
      <c r="S194" s="37">
        <f t="shared" si="14"/>
        <v>0</v>
      </c>
      <c r="T194" s="37">
        <f t="shared" si="15"/>
        <v>0</v>
      </c>
      <c r="U194" s="37">
        <f t="shared" si="16"/>
        <v>0</v>
      </c>
      <c r="V194" s="45">
        <f t="shared" si="17"/>
        <v>0</v>
      </c>
      <c r="W194" s="199">
        <f t="shared" si="18"/>
        <v>0</v>
      </c>
    </row>
    <row r="195" spans="1:23" ht="11.25" hidden="1">
      <c r="A195" s="27">
        <v>1070492</v>
      </c>
      <c r="B195" s="28" t="s">
        <v>81</v>
      </c>
      <c r="C195" s="202">
        <v>6</v>
      </c>
      <c r="D195" s="27" t="s">
        <v>74</v>
      </c>
      <c r="E195" s="37">
        <f t="shared" si="0"/>
        <v>0</v>
      </c>
      <c r="F195" s="37">
        <f t="shared" si="1"/>
        <v>0</v>
      </c>
      <c r="G195" s="37">
        <f t="shared" si="2"/>
        <v>0</v>
      </c>
      <c r="H195" s="37">
        <f t="shared" si="3"/>
        <v>0</v>
      </c>
      <c r="I195" s="37">
        <f t="shared" si="4"/>
        <v>0</v>
      </c>
      <c r="J195" s="37">
        <f t="shared" si="5"/>
        <v>0</v>
      </c>
      <c r="K195" s="27">
        <f t="shared" si="6"/>
        <v>0</v>
      </c>
      <c r="L195" s="37">
        <f t="shared" si="7"/>
        <v>0</v>
      </c>
      <c r="M195" s="37">
        <f t="shared" si="8"/>
        <v>0</v>
      </c>
      <c r="N195" s="37">
        <f t="shared" si="9"/>
        <v>0</v>
      </c>
      <c r="O195" s="37">
        <f t="shared" si="10"/>
        <v>0</v>
      </c>
      <c r="P195" s="37">
        <f t="shared" si="11"/>
        <v>0</v>
      </c>
      <c r="Q195" s="37">
        <f t="shared" si="12"/>
        <v>0</v>
      </c>
      <c r="R195" s="37">
        <f t="shared" si="13"/>
        <v>0</v>
      </c>
      <c r="S195" s="37">
        <f t="shared" si="14"/>
        <v>0</v>
      </c>
      <c r="T195" s="37">
        <f t="shared" si="15"/>
        <v>0</v>
      </c>
      <c r="U195" s="37">
        <f t="shared" si="16"/>
        <v>0</v>
      </c>
      <c r="V195" s="45">
        <f t="shared" si="17"/>
        <v>0</v>
      </c>
      <c r="W195" s="199">
        <f t="shared" si="18"/>
        <v>0</v>
      </c>
    </row>
    <row r="196" spans="1:23" ht="11.25" hidden="1">
      <c r="A196" s="27">
        <v>1024331</v>
      </c>
      <c r="B196" s="28" t="s">
        <v>119</v>
      </c>
      <c r="C196" s="202">
        <v>6</v>
      </c>
      <c r="D196" s="27" t="s">
        <v>99</v>
      </c>
      <c r="E196" s="37">
        <f t="shared" si="0"/>
        <v>0</v>
      </c>
      <c r="F196" s="37">
        <f t="shared" si="1"/>
        <v>0</v>
      </c>
      <c r="G196" s="37">
        <f t="shared" si="2"/>
        <v>0</v>
      </c>
      <c r="H196" s="37">
        <f t="shared" si="3"/>
        <v>0</v>
      </c>
      <c r="I196" s="37">
        <f t="shared" si="4"/>
        <v>0</v>
      </c>
      <c r="J196" s="37">
        <f t="shared" si="5"/>
        <v>0</v>
      </c>
      <c r="K196" s="27">
        <f t="shared" si="6"/>
        <v>0</v>
      </c>
      <c r="L196" s="37">
        <f t="shared" si="7"/>
        <v>0</v>
      </c>
      <c r="M196" s="37">
        <f t="shared" si="8"/>
        <v>0</v>
      </c>
      <c r="N196" s="37">
        <f t="shared" si="9"/>
        <v>0</v>
      </c>
      <c r="O196" s="37">
        <f t="shared" si="10"/>
        <v>0</v>
      </c>
      <c r="P196" s="37">
        <f t="shared" si="11"/>
        <v>0</v>
      </c>
      <c r="Q196" s="37">
        <f t="shared" si="12"/>
        <v>0</v>
      </c>
      <c r="R196" s="37">
        <f t="shared" si="13"/>
        <v>0</v>
      </c>
      <c r="S196" s="37">
        <f t="shared" si="14"/>
        <v>0</v>
      </c>
      <c r="T196" s="37">
        <f t="shared" si="15"/>
        <v>0</v>
      </c>
      <c r="U196" s="37">
        <f t="shared" si="16"/>
        <v>0</v>
      </c>
      <c r="V196" s="45">
        <f t="shared" si="17"/>
        <v>0</v>
      </c>
      <c r="W196" s="199">
        <f t="shared" si="18"/>
        <v>0</v>
      </c>
    </row>
    <row r="197" spans="1:23" ht="11.25" hidden="1">
      <c r="A197" s="27">
        <v>1143476</v>
      </c>
      <c r="B197" s="28" t="s">
        <v>162</v>
      </c>
      <c r="C197" s="202">
        <v>6</v>
      </c>
      <c r="D197" s="27" t="s">
        <v>144</v>
      </c>
      <c r="E197" s="37">
        <f aca="true" t="shared" si="19" ref="E197:E260">IF(ISNA(VLOOKUP($A197,chpt87,5,FALSE)),0,(VLOOKUP($A197,chpt87,5,FALSE)))</f>
        <v>0</v>
      </c>
      <c r="F197" s="37">
        <f aca="true" t="shared" si="20" ref="F197:F260">IF(ISNA(VLOOKUP($A197,Loups,5,FALSE)),0,(VLOOKUP($A197,Loups,5,FALSE)))</f>
        <v>0</v>
      </c>
      <c r="G197" s="37">
        <f aca="true" t="shared" si="21" ref="G197:G260">IF(ISNA(VLOOKUP($A197,chpt19,5,FALSE)),0,(VLOOKUP($A197,chpt19,5,FALSE)))</f>
        <v>0</v>
      </c>
      <c r="H197" s="37">
        <f aca="true" t="shared" si="22" ref="H197:H260">IF(ISNA(VLOOKUP($A197,Poilus,5,FALSE)),0,(VLOOKUP($A197,Poilus,5,FALSE)))</f>
        <v>0</v>
      </c>
      <c r="I197" s="37">
        <f aca="true" t="shared" si="23" ref="I197:I260">IF(ISNA(VLOOKUP($A197,phase1,5,FALSE)),0,(VLOOKUP($A197,phase1,5,FALSE)))</f>
        <v>0</v>
      </c>
      <c r="J197" s="37">
        <f aca="true" t="shared" si="24" ref="J197:J260">IF(ISNA(VLOOKUP($A197,smblitz,5,FALSE)),0,(VLOOKUP($A197,smblitz,5,FALSE)))</f>
        <v>0</v>
      </c>
      <c r="K197" s="27">
        <f aca="true" t="shared" si="25" ref="K197:K260">IF(ISNA(VLOOKUP($A197,smond,5,FALSE)),0,(VLOOKUP($A197,smond,5,FALSE)))</f>
        <v>0</v>
      </c>
      <c r="L197" s="37">
        <f aca="true" t="shared" si="26" ref="L197:L260">IF(ISNA(VLOOKUP($A197,chpt24,5,FALSE)),0,(VLOOKUP($A197,chpt24,5,FALSE)))</f>
        <v>0</v>
      </c>
      <c r="M197" s="37">
        <f aca="true" t="shared" si="27" ref="M197:M260">IF(ISNA(VLOOKUP($A197,phase2,5,FALSE)),0,(VLOOKUP($A197,phase2,5,FALSE)))</f>
        <v>0</v>
      </c>
      <c r="N197" s="37">
        <f aca="true" t="shared" si="28" ref="N197:N260">IF(ISNA(VLOOKUP($A197,phase3,5,FALSE)),0,(VLOOKUP($A197,phase3,5,FALSE)))</f>
        <v>0</v>
      </c>
      <c r="O197" s="37">
        <f aca="true" t="shared" si="29" ref="O197:O260">IF(ISNA(VLOOKUP($A197,chreg,5,FALSE)),0,(VLOOKUP($A197,chreg,5,FALSE)))</f>
        <v>0</v>
      </c>
      <c r="P197" s="37">
        <f aca="true" t="shared" si="30" ref="P197:P260">IF(ISNA(VLOOKUP($A197,eymoutiers,5,FALSE)),0,(VLOOKUP($A197,eymoutiers,5,FALSE)))</f>
        <v>0</v>
      </c>
      <c r="Q197" s="37">
        <f aca="true" t="shared" si="31" ref="Q197:Q260">IF(ISNA(VLOOKUP($A197,neuvic,5,FALSE)),0,(VLOOKUP($A197,neuvic,5,FALSE)))</f>
        <v>0</v>
      </c>
      <c r="R197" s="37">
        <f aca="true" t="shared" si="32" ref="R197:R260">IF(ISNA(VLOOKUP($A197,chalus,5,FALSE)),0,(VLOOKUP($A197,chalus,5,FALSE)))</f>
        <v>0</v>
      </c>
      <c r="S197" s="37">
        <f aca="true" t="shared" si="33" ref="S197:S260">IF(ISNA(VLOOKUP($A197,smrap,5,FALSE)),0,(VLOOKUP($A197,smrap,5,FALSE)))</f>
        <v>0</v>
      </c>
      <c r="T197" s="37">
        <f aca="true" t="shared" si="34" ref="T197:T260">IF(ISNA(VLOOKUP($A197,sorges,5,FALSE)),0,(VLOOKUP($A197,sorges,5,FALSE)))</f>
        <v>0</v>
      </c>
      <c r="U197" s="37">
        <f aca="true" t="shared" si="35" ref="U197:U260">IF(ISNA(VLOOKUP($A197,mussidan2,5,FALSE)),0,(VLOOKUP($A197,mussidan2,5,FALSE)))</f>
        <v>0</v>
      </c>
      <c r="V197" s="45">
        <f aca="true" t="shared" si="36" ref="V197:V260">IF(ISNA(VLOOKUP($A197,mussidan3,5,FALSE)),0,(VLOOKUP($A197,mussidan3,5,FALSE)))</f>
        <v>0</v>
      </c>
      <c r="W197" s="199">
        <f aca="true" t="shared" si="37" ref="W197:W260">SUM(E197:V197)</f>
        <v>0</v>
      </c>
    </row>
    <row r="198" spans="1:23" ht="11.25" hidden="1">
      <c r="A198" s="27">
        <v>1032758</v>
      </c>
      <c r="B198" s="28" t="s">
        <v>179</v>
      </c>
      <c r="C198" s="202">
        <v>6</v>
      </c>
      <c r="D198" s="27" t="s">
        <v>168</v>
      </c>
      <c r="E198" s="37">
        <f t="shared" si="19"/>
        <v>0</v>
      </c>
      <c r="F198" s="37">
        <f t="shared" si="20"/>
        <v>0</v>
      </c>
      <c r="G198" s="37">
        <f t="shared" si="21"/>
        <v>0</v>
      </c>
      <c r="H198" s="37">
        <f t="shared" si="22"/>
        <v>0</v>
      </c>
      <c r="I198" s="37">
        <f t="shared" si="23"/>
        <v>0</v>
      </c>
      <c r="J198" s="37">
        <f t="shared" si="24"/>
        <v>0</v>
      </c>
      <c r="K198" s="27">
        <f t="shared" si="25"/>
        <v>0</v>
      </c>
      <c r="L198" s="37">
        <f t="shared" si="26"/>
        <v>0</v>
      </c>
      <c r="M198" s="37">
        <f t="shared" si="27"/>
        <v>0</v>
      </c>
      <c r="N198" s="37">
        <f t="shared" si="28"/>
        <v>0</v>
      </c>
      <c r="O198" s="37">
        <f t="shared" si="29"/>
        <v>0</v>
      </c>
      <c r="P198" s="37">
        <f t="shared" si="30"/>
        <v>0</v>
      </c>
      <c r="Q198" s="37">
        <f t="shared" si="31"/>
        <v>0</v>
      </c>
      <c r="R198" s="37">
        <f t="shared" si="32"/>
        <v>0</v>
      </c>
      <c r="S198" s="37">
        <f t="shared" si="33"/>
        <v>0</v>
      </c>
      <c r="T198" s="37">
        <f t="shared" si="34"/>
        <v>0</v>
      </c>
      <c r="U198" s="37">
        <f t="shared" si="35"/>
        <v>0</v>
      </c>
      <c r="V198" s="45">
        <f t="shared" si="36"/>
        <v>0</v>
      </c>
      <c r="W198" s="199">
        <f t="shared" si="37"/>
        <v>0</v>
      </c>
    </row>
    <row r="199" spans="1:23" ht="11.25" hidden="1">
      <c r="A199" s="27">
        <v>1045416</v>
      </c>
      <c r="B199" s="28" t="s">
        <v>229</v>
      </c>
      <c r="C199" s="202">
        <v>6</v>
      </c>
      <c r="D199" s="27" t="s">
        <v>211</v>
      </c>
      <c r="E199" s="37">
        <f t="shared" si="19"/>
        <v>0</v>
      </c>
      <c r="F199" s="37">
        <f t="shared" si="20"/>
        <v>0</v>
      </c>
      <c r="G199" s="37">
        <f t="shared" si="21"/>
        <v>0</v>
      </c>
      <c r="H199" s="37">
        <f t="shared" si="22"/>
        <v>0</v>
      </c>
      <c r="I199" s="37">
        <f t="shared" si="23"/>
        <v>0</v>
      </c>
      <c r="J199" s="37">
        <f t="shared" si="24"/>
        <v>0</v>
      </c>
      <c r="K199" s="27">
        <f t="shared" si="25"/>
        <v>0</v>
      </c>
      <c r="L199" s="37">
        <f t="shared" si="26"/>
        <v>0</v>
      </c>
      <c r="M199" s="37">
        <f t="shared" si="27"/>
        <v>0</v>
      </c>
      <c r="N199" s="37">
        <f t="shared" si="28"/>
        <v>0</v>
      </c>
      <c r="O199" s="37">
        <f t="shared" si="29"/>
        <v>0</v>
      </c>
      <c r="P199" s="37">
        <f t="shared" si="30"/>
        <v>0</v>
      </c>
      <c r="Q199" s="37">
        <f t="shared" si="31"/>
        <v>0</v>
      </c>
      <c r="R199" s="37">
        <f t="shared" si="32"/>
        <v>0</v>
      </c>
      <c r="S199" s="37">
        <f t="shared" si="33"/>
        <v>0</v>
      </c>
      <c r="T199" s="37">
        <f t="shared" si="34"/>
        <v>0</v>
      </c>
      <c r="U199" s="37">
        <f t="shared" si="35"/>
        <v>0</v>
      </c>
      <c r="V199" s="45">
        <f t="shared" si="36"/>
        <v>0</v>
      </c>
      <c r="W199" s="199">
        <f t="shared" si="37"/>
        <v>0</v>
      </c>
    </row>
    <row r="200" spans="1:23" ht="11.25" hidden="1">
      <c r="A200" s="27">
        <v>1060836</v>
      </c>
      <c r="B200" s="28" t="s">
        <v>174</v>
      </c>
      <c r="C200" s="202">
        <v>6</v>
      </c>
      <c r="D200" s="27" t="s">
        <v>168</v>
      </c>
      <c r="E200" s="37">
        <f t="shared" si="19"/>
        <v>0</v>
      </c>
      <c r="F200" s="37">
        <f t="shared" si="20"/>
        <v>0</v>
      </c>
      <c r="G200" s="37">
        <f t="shared" si="21"/>
        <v>0</v>
      </c>
      <c r="H200" s="37">
        <f t="shared" si="22"/>
        <v>0</v>
      </c>
      <c r="I200" s="37">
        <f t="shared" si="23"/>
        <v>0</v>
      </c>
      <c r="J200" s="37">
        <f t="shared" si="24"/>
        <v>0</v>
      </c>
      <c r="K200" s="27">
        <f t="shared" si="25"/>
        <v>0</v>
      </c>
      <c r="L200" s="37">
        <f t="shared" si="26"/>
        <v>0</v>
      </c>
      <c r="M200" s="37">
        <f t="shared" si="27"/>
        <v>0</v>
      </c>
      <c r="N200" s="37">
        <f t="shared" si="28"/>
        <v>0</v>
      </c>
      <c r="O200" s="37">
        <f t="shared" si="29"/>
        <v>0</v>
      </c>
      <c r="P200" s="37">
        <f t="shared" si="30"/>
        <v>0</v>
      </c>
      <c r="Q200" s="37">
        <f t="shared" si="31"/>
        <v>0</v>
      </c>
      <c r="R200" s="37">
        <f t="shared" si="32"/>
        <v>0</v>
      </c>
      <c r="S200" s="37">
        <f t="shared" si="33"/>
        <v>0</v>
      </c>
      <c r="T200" s="37">
        <f t="shared" si="34"/>
        <v>0</v>
      </c>
      <c r="U200" s="37">
        <f t="shared" si="35"/>
        <v>0</v>
      </c>
      <c r="V200" s="45">
        <f t="shared" si="36"/>
        <v>0</v>
      </c>
      <c r="W200" s="199">
        <f t="shared" si="37"/>
        <v>0</v>
      </c>
    </row>
    <row r="201" spans="1:23" ht="11.25" hidden="1">
      <c r="A201" s="27">
        <v>2519412</v>
      </c>
      <c r="B201" s="28" t="s">
        <v>164</v>
      </c>
      <c r="C201" s="202">
        <v>6</v>
      </c>
      <c r="D201" s="27" t="s">
        <v>144</v>
      </c>
      <c r="E201" s="37">
        <f t="shared" si="19"/>
        <v>0</v>
      </c>
      <c r="F201" s="37">
        <f t="shared" si="20"/>
        <v>0</v>
      </c>
      <c r="G201" s="37">
        <f t="shared" si="21"/>
        <v>0</v>
      </c>
      <c r="H201" s="37">
        <f t="shared" si="22"/>
        <v>0</v>
      </c>
      <c r="I201" s="37">
        <f t="shared" si="23"/>
        <v>0</v>
      </c>
      <c r="J201" s="37">
        <f t="shared" si="24"/>
        <v>0</v>
      </c>
      <c r="K201" s="27">
        <f t="shared" si="25"/>
        <v>0</v>
      </c>
      <c r="L201" s="37">
        <f t="shared" si="26"/>
        <v>0</v>
      </c>
      <c r="M201" s="37">
        <f t="shared" si="27"/>
        <v>0</v>
      </c>
      <c r="N201" s="37">
        <f t="shared" si="28"/>
        <v>0</v>
      </c>
      <c r="O201" s="37">
        <f t="shared" si="29"/>
        <v>0</v>
      </c>
      <c r="P201" s="37">
        <f t="shared" si="30"/>
        <v>0</v>
      </c>
      <c r="Q201" s="37">
        <f t="shared" si="31"/>
        <v>0</v>
      </c>
      <c r="R201" s="37">
        <f t="shared" si="32"/>
        <v>0</v>
      </c>
      <c r="S201" s="37">
        <f t="shared" si="33"/>
        <v>0</v>
      </c>
      <c r="T201" s="37">
        <f t="shared" si="34"/>
        <v>0</v>
      </c>
      <c r="U201" s="37">
        <f t="shared" si="35"/>
        <v>0</v>
      </c>
      <c r="V201" s="45">
        <f t="shared" si="36"/>
        <v>0</v>
      </c>
      <c r="W201" s="199">
        <f t="shared" si="37"/>
        <v>0</v>
      </c>
    </row>
    <row r="202" spans="1:23" ht="11.25" hidden="1">
      <c r="A202" s="27">
        <v>2600471</v>
      </c>
      <c r="B202" s="28" t="s">
        <v>223</v>
      </c>
      <c r="C202" s="202">
        <v>6</v>
      </c>
      <c r="D202" s="27" t="s">
        <v>211</v>
      </c>
      <c r="E202" s="37">
        <f t="shared" si="19"/>
        <v>0</v>
      </c>
      <c r="F202" s="37">
        <f t="shared" si="20"/>
        <v>0</v>
      </c>
      <c r="G202" s="37">
        <f t="shared" si="21"/>
        <v>0</v>
      </c>
      <c r="H202" s="37">
        <f t="shared" si="22"/>
        <v>0</v>
      </c>
      <c r="I202" s="37">
        <f t="shared" si="23"/>
        <v>0</v>
      </c>
      <c r="J202" s="37">
        <f t="shared" si="24"/>
        <v>0</v>
      </c>
      <c r="K202" s="27">
        <f t="shared" si="25"/>
        <v>0</v>
      </c>
      <c r="L202" s="37">
        <f t="shared" si="26"/>
        <v>0</v>
      </c>
      <c r="M202" s="37">
        <f t="shared" si="27"/>
        <v>0</v>
      </c>
      <c r="N202" s="37">
        <f t="shared" si="28"/>
        <v>0</v>
      </c>
      <c r="O202" s="37">
        <f t="shared" si="29"/>
        <v>0</v>
      </c>
      <c r="P202" s="37">
        <f t="shared" si="30"/>
        <v>0</v>
      </c>
      <c r="Q202" s="37">
        <f t="shared" si="31"/>
        <v>0</v>
      </c>
      <c r="R202" s="37">
        <f t="shared" si="32"/>
        <v>0</v>
      </c>
      <c r="S202" s="37">
        <f t="shared" si="33"/>
        <v>0</v>
      </c>
      <c r="T202" s="37">
        <f t="shared" si="34"/>
        <v>0</v>
      </c>
      <c r="U202" s="37">
        <f t="shared" si="35"/>
        <v>0</v>
      </c>
      <c r="V202" s="45">
        <f t="shared" si="36"/>
        <v>0</v>
      </c>
      <c r="W202" s="199">
        <f t="shared" si="37"/>
        <v>0</v>
      </c>
    </row>
    <row r="203" spans="1:23" ht="11.25" hidden="1">
      <c r="A203" s="27">
        <v>1118283</v>
      </c>
      <c r="B203" s="28" t="s">
        <v>209</v>
      </c>
      <c r="C203" s="202">
        <v>6</v>
      </c>
      <c r="D203" s="27" t="s">
        <v>203</v>
      </c>
      <c r="E203" s="37">
        <f t="shared" si="19"/>
        <v>0</v>
      </c>
      <c r="F203" s="37">
        <f t="shared" si="20"/>
        <v>0</v>
      </c>
      <c r="G203" s="37">
        <f t="shared" si="21"/>
        <v>0</v>
      </c>
      <c r="H203" s="37">
        <f t="shared" si="22"/>
        <v>0</v>
      </c>
      <c r="I203" s="37">
        <f t="shared" si="23"/>
        <v>0</v>
      </c>
      <c r="J203" s="37">
        <f t="shared" si="24"/>
        <v>0</v>
      </c>
      <c r="K203" s="27">
        <f t="shared" si="25"/>
        <v>0</v>
      </c>
      <c r="L203" s="37">
        <f t="shared" si="26"/>
        <v>0</v>
      </c>
      <c r="M203" s="37">
        <f t="shared" si="27"/>
        <v>0</v>
      </c>
      <c r="N203" s="37">
        <f t="shared" si="28"/>
        <v>0</v>
      </c>
      <c r="O203" s="37">
        <f t="shared" si="29"/>
        <v>0</v>
      </c>
      <c r="P203" s="37">
        <f t="shared" si="30"/>
        <v>0</v>
      </c>
      <c r="Q203" s="37">
        <f t="shared" si="31"/>
        <v>0</v>
      </c>
      <c r="R203" s="37">
        <f t="shared" si="32"/>
        <v>0</v>
      </c>
      <c r="S203" s="37">
        <f t="shared" si="33"/>
        <v>0</v>
      </c>
      <c r="T203" s="37">
        <f t="shared" si="34"/>
        <v>0</v>
      </c>
      <c r="U203" s="37">
        <f t="shared" si="35"/>
        <v>0</v>
      </c>
      <c r="V203" s="45">
        <f t="shared" si="36"/>
        <v>0</v>
      </c>
      <c r="W203" s="199">
        <f t="shared" si="37"/>
        <v>0</v>
      </c>
    </row>
    <row r="204" spans="1:23" ht="11.25" hidden="1">
      <c r="A204" s="27">
        <v>1194209</v>
      </c>
      <c r="B204" s="28" t="s">
        <v>310</v>
      </c>
      <c r="C204" s="202">
        <v>6</v>
      </c>
      <c r="D204" s="27" t="s">
        <v>144</v>
      </c>
      <c r="E204" s="37">
        <f t="shared" si="19"/>
        <v>0</v>
      </c>
      <c r="F204" s="37">
        <f t="shared" si="20"/>
        <v>0</v>
      </c>
      <c r="G204" s="37">
        <f t="shared" si="21"/>
        <v>0</v>
      </c>
      <c r="H204" s="37">
        <f t="shared" si="22"/>
        <v>0</v>
      </c>
      <c r="I204" s="37">
        <f t="shared" si="23"/>
        <v>0</v>
      </c>
      <c r="J204" s="37">
        <f t="shared" si="24"/>
        <v>0</v>
      </c>
      <c r="K204" s="27">
        <f t="shared" si="25"/>
        <v>0</v>
      </c>
      <c r="L204" s="37">
        <f t="shared" si="26"/>
        <v>0</v>
      </c>
      <c r="M204" s="37">
        <f t="shared" si="27"/>
        <v>0</v>
      </c>
      <c r="N204" s="37">
        <f t="shared" si="28"/>
        <v>0</v>
      </c>
      <c r="O204" s="37">
        <f t="shared" si="29"/>
        <v>0</v>
      </c>
      <c r="P204" s="37">
        <f t="shared" si="30"/>
        <v>0</v>
      </c>
      <c r="Q204" s="37">
        <f t="shared" si="31"/>
        <v>0</v>
      </c>
      <c r="R204" s="37">
        <f t="shared" si="32"/>
        <v>0</v>
      </c>
      <c r="S204" s="37">
        <f t="shared" si="33"/>
        <v>0</v>
      </c>
      <c r="T204" s="37">
        <f t="shared" si="34"/>
        <v>0</v>
      </c>
      <c r="U204" s="37">
        <f t="shared" si="35"/>
        <v>0</v>
      </c>
      <c r="V204" s="45">
        <f t="shared" si="36"/>
        <v>0</v>
      </c>
      <c r="W204" s="199">
        <f t="shared" si="37"/>
        <v>0</v>
      </c>
    </row>
    <row r="205" spans="1:23" ht="11.25" hidden="1">
      <c r="A205" s="27">
        <v>2705915</v>
      </c>
      <c r="B205" s="28" t="s">
        <v>208</v>
      </c>
      <c r="C205" s="202">
        <v>6</v>
      </c>
      <c r="D205" s="27" t="s">
        <v>203</v>
      </c>
      <c r="E205" s="37">
        <f t="shared" si="19"/>
        <v>0</v>
      </c>
      <c r="F205" s="37">
        <f t="shared" si="20"/>
        <v>0</v>
      </c>
      <c r="G205" s="37">
        <f t="shared" si="21"/>
        <v>0</v>
      </c>
      <c r="H205" s="37">
        <f t="shared" si="22"/>
        <v>0</v>
      </c>
      <c r="I205" s="37">
        <f t="shared" si="23"/>
        <v>0</v>
      </c>
      <c r="J205" s="37">
        <f t="shared" si="24"/>
        <v>0</v>
      </c>
      <c r="K205" s="27">
        <f t="shared" si="25"/>
        <v>0</v>
      </c>
      <c r="L205" s="37">
        <f t="shared" si="26"/>
        <v>0</v>
      </c>
      <c r="M205" s="37">
        <f t="shared" si="27"/>
        <v>0</v>
      </c>
      <c r="N205" s="37">
        <f t="shared" si="28"/>
        <v>0</v>
      </c>
      <c r="O205" s="37">
        <f t="shared" si="29"/>
        <v>0</v>
      </c>
      <c r="P205" s="37">
        <f t="shared" si="30"/>
        <v>0</v>
      </c>
      <c r="Q205" s="37">
        <f t="shared" si="31"/>
        <v>0</v>
      </c>
      <c r="R205" s="37">
        <f t="shared" si="32"/>
        <v>0</v>
      </c>
      <c r="S205" s="37">
        <f t="shared" si="33"/>
        <v>0</v>
      </c>
      <c r="T205" s="37">
        <f t="shared" si="34"/>
        <v>0</v>
      </c>
      <c r="U205" s="37">
        <f t="shared" si="35"/>
        <v>0</v>
      </c>
      <c r="V205" s="45">
        <f t="shared" si="36"/>
        <v>0</v>
      </c>
      <c r="W205" s="199">
        <f t="shared" si="37"/>
        <v>0</v>
      </c>
    </row>
    <row r="206" spans="1:23" ht="11.25" hidden="1">
      <c r="A206" s="27">
        <v>1130001</v>
      </c>
      <c r="B206" s="28" t="s">
        <v>121</v>
      </c>
      <c r="C206" s="202">
        <v>6</v>
      </c>
      <c r="D206" s="27" t="s">
        <v>99</v>
      </c>
      <c r="E206" s="37">
        <f t="shared" si="19"/>
        <v>0</v>
      </c>
      <c r="F206" s="37">
        <f t="shared" si="20"/>
        <v>0</v>
      </c>
      <c r="G206" s="37">
        <f t="shared" si="21"/>
        <v>0</v>
      </c>
      <c r="H206" s="37">
        <f t="shared" si="22"/>
        <v>0</v>
      </c>
      <c r="I206" s="37">
        <f t="shared" si="23"/>
        <v>0</v>
      </c>
      <c r="J206" s="37">
        <f t="shared" si="24"/>
        <v>0</v>
      </c>
      <c r="K206" s="27">
        <f t="shared" si="25"/>
        <v>0</v>
      </c>
      <c r="L206" s="37">
        <f t="shared" si="26"/>
        <v>0</v>
      </c>
      <c r="M206" s="37">
        <f t="shared" si="27"/>
        <v>0</v>
      </c>
      <c r="N206" s="37">
        <f t="shared" si="28"/>
        <v>0</v>
      </c>
      <c r="O206" s="37">
        <f t="shared" si="29"/>
        <v>0</v>
      </c>
      <c r="P206" s="37">
        <f t="shared" si="30"/>
        <v>0</v>
      </c>
      <c r="Q206" s="37">
        <f t="shared" si="31"/>
        <v>0</v>
      </c>
      <c r="R206" s="37">
        <f t="shared" si="32"/>
        <v>0</v>
      </c>
      <c r="S206" s="37">
        <f t="shared" si="33"/>
        <v>0</v>
      </c>
      <c r="T206" s="37">
        <f t="shared" si="34"/>
        <v>0</v>
      </c>
      <c r="U206" s="37">
        <f t="shared" si="35"/>
        <v>0</v>
      </c>
      <c r="V206" s="45">
        <f t="shared" si="36"/>
        <v>0</v>
      </c>
      <c r="W206" s="199">
        <f t="shared" si="37"/>
        <v>0</v>
      </c>
    </row>
    <row r="207" spans="1:23" ht="11.25" hidden="1">
      <c r="A207" s="27">
        <v>1079348</v>
      </c>
      <c r="B207" s="28" t="s">
        <v>200</v>
      </c>
      <c r="C207" s="202">
        <v>6</v>
      </c>
      <c r="D207" s="27" t="s">
        <v>194</v>
      </c>
      <c r="E207" s="37">
        <f t="shared" si="19"/>
        <v>0</v>
      </c>
      <c r="F207" s="37">
        <f t="shared" si="20"/>
        <v>0</v>
      </c>
      <c r="G207" s="37">
        <f t="shared" si="21"/>
        <v>0</v>
      </c>
      <c r="H207" s="37">
        <f t="shared" si="22"/>
        <v>0</v>
      </c>
      <c r="I207" s="37">
        <f t="shared" si="23"/>
        <v>0</v>
      </c>
      <c r="J207" s="37">
        <f t="shared" si="24"/>
        <v>0</v>
      </c>
      <c r="K207" s="27">
        <f t="shared" si="25"/>
        <v>0</v>
      </c>
      <c r="L207" s="37">
        <f t="shared" si="26"/>
        <v>0</v>
      </c>
      <c r="M207" s="37">
        <f t="shared" si="27"/>
        <v>0</v>
      </c>
      <c r="N207" s="37">
        <f t="shared" si="28"/>
        <v>0</v>
      </c>
      <c r="O207" s="37">
        <f t="shared" si="29"/>
        <v>0</v>
      </c>
      <c r="P207" s="37">
        <f t="shared" si="30"/>
        <v>0</v>
      </c>
      <c r="Q207" s="37">
        <f t="shared" si="31"/>
        <v>0</v>
      </c>
      <c r="R207" s="37">
        <f t="shared" si="32"/>
        <v>0</v>
      </c>
      <c r="S207" s="37">
        <f t="shared" si="33"/>
        <v>0</v>
      </c>
      <c r="T207" s="37">
        <f t="shared" si="34"/>
        <v>0</v>
      </c>
      <c r="U207" s="37">
        <f t="shared" si="35"/>
        <v>0</v>
      </c>
      <c r="V207" s="45">
        <f t="shared" si="36"/>
        <v>0</v>
      </c>
      <c r="W207" s="199">
        <f t="shared" si="37"/>
        <v>0</v>
      </c>
    </row>
    <row r="208" spans="1:23" ht="11.25" hidden="1">
      <c r="A208" s="27">
        <v>1008643</v>
      </c>
      <c r="B208" s="28" t="s">
        <v>55</v>
      </c>
      <c r="C208" s="202">
        <v>6</v>
      </c>
      <c r="D208" s="27" t="s">
        <v>51</v>
      </c>
      <c r="E208" s="37">
        <f t="shared" si="19"/>
        <v>0</v>
      </c>
      <c r="F208" s="37">
        <f t="shared" si="20"/>
        <v>0</v>
      </c>
      <c r="G208" s="37">
        <f t="shared" si="21"/>
        <v>0</v>
      </c>
      <c r="H208" s="37">
        <f t="shared" si="22"/>
        <v>0</v>
      </c>
      <c r="I208" s="37">
        <f t="shared" si="23"/>
        <v>0</v>
      </c>
      <c r="J208" s="37">
        <f t="shared" si="24"/>
        <v>0</v>
      </c>
      <c r="K208" s="27">
        <f t="shared" si="25"/>
        <v>0</v>
      </c>
      <c r="L208" s="37">
        <f t="shared" si="26"/>
        <v>0</v>
      </c>
      <c r="M208" s="37">
        <f t="shared" si="27"/>
        <v>0</v>
      </c>
      <c r="N208" s="37">
        <f t="shared" si="28"/>
        <v>0</v>
      </c>
      <c r="O208" s="37">
        <f t="shared" si="29"/>
        <v>0</v>
      </c>
      <c r="P208" s="37">
        <f t="shared" si="30"/>
        <v>0</v>
      </c>
      <c r="Q208" s="37">
        <f t="shared" si="31"/>
        <v>0</v>
      </c>
      <c r="R208" s="37">
        <f t="shared" si="32"/>
        <v>0</v>
      </c>
      <c r="S208" s="37">
        <f t="shared" si="33"/>
        <v>0</v>
      </c>
      <c r="T208" s="37">
        <f t="shared" si="34"/>
        <v>0</v>
      </c>
      <c r="U208" s="37">
        <f t="shared" si="35"/>
        <v>0</v>
      </c>
      <c r="V208" s="45">
        <f t="shared" si="36"/>
        <v>0</v>
      </c>
      <c r="W208" s="199">
        <f t="shared" si="37"/>
        <v>0</v>
      </c>
    </row>
    <row r="209" spans="1:23" ht="11.25" hidden="1">
      <c r="A209" s="27">
        <v>1062968</v>
      </c>
      <c r="B209" s="28" t="s">
        <v>227</v>
      </c>
      <c r="C209" s="202">
        <v>6</v>
      </c>
      <c r="D209" s="27" t="s">
        <v>211</v>
      </c>
      <c r="E209" s="37">
        <f t="shared" si="19"/>
        <v>0</v>
      </c>
      <c r="F209" s="37">
        <f t="shared" si="20"/>
        <v>0</v>
      </c>
      <c r="G209" s="37">
        <f t="shared" si="21"/>
        <v>0</v>
      </c>
      <c r="H209" s="37">
        <f t="shared" si="22"/>
        <v>0</v>
      </c>
      <c r="I209" s="37">
        <f t="shared" si="23"/>
        <v>0</v>
      </c>
      <c r="J209" s="37">
        <f t="shared" si="24"/>
        <v>0</v>
      </c>
      <c r="K209" s="27">
        <f t="shared" si="25"/>
        <v>0</v>
      </c>
      <c r="L209" s="37">
        <f t="shared" si="26"/>
        <v>0</v>
      </c>
      <c r="M209" s="37">
        <f t="shared" si="27"/>
        <v>0</v>
      </c>
      <c r="N209" s="37">
        <f t="shared" si="28"/>
        <v>0</v>
      </c>
      <c r="O209" s="37">
        <f t="shared" si="29"/>
        <v>0</v>
      </c>
      <c r="P209" s="37">
        <f t="shared" si="30"/>
        <v>0</v>
      </c>
      <c r="Q209" s="37">
        <f t="shared" si="31"/>
        <v>0</v>
      </c>
      <c r="R209" s="37">
        <f t="shared" si="32"/>
        <v>0</v>
      </c>
      <c r="S209" s="37">
        <f t="shared" si="33"/>
        <v>0</v>
      </c>
      <c r="T209" s="37">
        <f t="shared" si="34"/>
        <v>0</v>
      </c>
      <c r="U209" s="37">
        <f t="shared" si="35"/>
        <v>0</v>
      </c>
      <c r="V209" s="45">
        <f t="shared" si="36"/>
        <v>0</v>
      </c>
      <c r="W209" s="199">
        <f t="shared" si="37"/>
        <v>0</v>
      </c>
    </row>
    <row r="210" spans="1:23" ht="11.25" hidden="1">
      <c r="A210" s="27">
        <v>1016936</v>
      </c>
      <c r="B210" s="28" t="s">
        <v>206</v>
      </c>
      <c r="C210" s="202">
        <v>6</v>
      </c>
      <c r="D210" s="27" t="s">
        <v>203</v>
      </c>
      <c r="E210" s="37">
        <f t="shared" si="19"/>
        <v>0</v>
      </c>
      <c r="F210" s="37">
        <f t="shared" si="20"/>
        <v>0</v>
      </c>
      <c r="G210" s="37">
        <f t="shared" si="21"/>
        <v>0</v>
      </c>
      <c r="H210" s="37">
        <f t="shared" si="22"/>
        <v>0</v>
      </c>
      <c r="I210" s="37">
        <f t="shared" si="23"/>
        <v>0</v>
      </c>
      <c r="J210" s="37">
        <f t="shared" si="24"/>
        <v>0</v>
      </c>
      <c r="K210" s="27">
        <f t="shared" si="25"/>
        <v>0</v>
      </c>
      <c r="L210" s="37">
        <f t="shared" si="26"/>
        <v>0</v>
      </c>
      <c r="M210" s="37">
        <f t="shared" si="27"/>
        <v>0</v>
      </c>
      <c r="N210" s="37">
        <f t="shared" si="28"/>
        <v>0</v>
      </c>
      <c r="O210" s="37">
        <f t="shared" si="29"/>
        <v>0</v>
      </c>
      <c r="P210" s="37">
        <f t="shared" si="30"/>
        <v>0</v>
      </c>
      <c r="Q210" s="37">
        <f t="shared" si="31"/>
        <v>0</v>
      </c>
      <c r="R210" s="37">
        <f t="shared" si="32"/>
        <v>0</v>
      </c>
      <c r="S210" s="37">
        <f t="shared" si="33"/>
        <v>0</v>
      </c>
      <c r="T210" s="37">
        <f t="shared" si="34"/>
        <v>0</v>
      </c>
      <c r="U210" s="37">
        <f t="shared" si="35"/>
        <v>0</v>
      </c>
      <c r="V210" s="45">
        <f t="shared" si="36"/>
        <v>0</v>
      </c>
      <c r="W210" s="199">
        <f t="shared" si="37"/>
        <v>0</v>
      </c>
    </row>
    <row r="211" spans="1:23" ht="11.25" hidden="1">
      <c r="A211" s="27">
        <v>2220305</v>
      </c>
      <c r="B211" s="28" t="s">
        <v>207</v>
      </c>
      <c r="C211" s="202">
        <v>6</v>
      </c>
      <c r="D211" s="27" t="s">
        <v>203</v>
      </c>
      <c r="E211" s="37">
        <f t="shared" si="19"/>
        <v>0</v>
      </c>
      <c r="F211" s="37">
        <f t="shared" si="20"/>
        <v>0</v>
      </c>
      <c r="G211" s="37">
        <f t="shared" si="21"/>
        <v>0</v>
      </c>
      <c r="H211" s="37">
        <f t="shared" si="22"/>
        <v>0</v>
      </c>
      <c r="I211" s="37">
        <f t="shared" si="23"/>
        <v>0</v>
      </c>
      <c r="J211" s="37">
        <f t="shared" si="24"/>
        <v>0</v>
      </c>
      <c r="K211" s="27">
        <f t="shared" si="25"/>
        <v>0</v>
      </c>
      <c r="L211" s="37">
        <f t="shared" si="26"/>
        <v>0</v>
      </c>
      <c r="M211" s="37">
        <f t="shared" si="27"/>
        <v>0</v>
      </c>
      <c r="N211" s="37">
        <f t="shared" si="28"/>
        <v>0</v>
      </c>
      <c r="O211" s="37">
        <f t="shared" si="29"/>
        <v>0</v>
      </c>
      <c r="P211" s="37">
        <f t="shared" si="30"/>
        <v>0</v>
      </c>
      <c r="Q211" s="37">
        <f t="shared" si="31"/>
        <v>0</v>
      </c>
      <c r="R211" s="37">
        <f t="shared" si="32"/>
        <v>0</v>
      </c>
      <c r="S211" s="37">
        <f t="shared" si="33"/>
        <v>0</v>
      </c>
      <c r="T211" s="37">
        <f t="shared" si="34"/>
        <v>0</v>
      </c>
      <c r="U211" s="37">
        <f t="shared" si="35"/>
        <v>0</v>
      </c>
      <c r="V211" s="45">
        <f t="shared" si="36"/>
        <v>0</v>
      </c>
      <c r="W211" s="199">
        <f t="shared" si="37"/>
        <v>0</v>
      </c>
    </row>
    <row r="212" spans="1:23" ht="11.25" hidden="1">
      <c r="A212" s="27">
        <v>1203551</v>
      </c>
      <c r="B212" s="28" t="s">
        <v>311</v>
      </c>
      <c r="C212" s="202">
        <v>6</v>
      </c>
      <c r="D212" s="27" t="s">
        <v>144</v>
      </c>
      <c r="E212" s="37">
        <f t="shared" si="19"/>
        <v>0</v>
      </c>
      <c r="F212" s="37">
        <f t="shared" si="20"/>
        <v>0</v>
      </c>
      <c r="G212" s="37">
        <f t="shared" si="21"/>
        <v>0</v>
      </c>
      <c r="H212" s="37">
        <f t="shared" si="22"/>
        <v>0</v>
      </c>
      <c r="I212" s="37">
        <f t="shared" si="23"/>
        <v>0</v>
      </c>
      <c r="J212" s="37">
        <f t="shared" si="24"/>
        <v>0</v>
      </c>
      <c r="K212" s="27">
        <f t="shared" si="25"/>
        <v>0</v>
      </c>
      <c r="L212" s="37">
        <f t="shared" si="26"/>
        <v>0</v>
      </c>
      <c r="M212" s="37">
        <f t="shared" si="27"/>
        <v>0</v>
      </c>
      <c r="N212" s="37">
        <f t="shared" si="28"/>
        <v>0</v>
      </c>
      <c r="O212" s="37">
        <f t="shared" si="29"/>
        <v>0</v>
      </c>
      <c r="P212" s="37">
        <f t="shared" si="30"/>
        <v>0</v>
      </c>
      <c r="Q212" s="37">
        <f t="shared" si="31"/>
        <v>0</v>
      </c>
      <c r="R212" s="37">
        <f t="shared" si="32"/>
        <v>0</v>
      </c>
      <c r="S212" s="37">
        <f t="shared" si="33"/>
        <v>0</v>
      </c>
      <c r="T212" s="37">
        <f t="shared" si="34"/>
        <v>0</v>
      </c>
      <c r="U212" s="37">
        <f t="shared" si="35"/>
        <v>0</v>
      </c>
      <c r="V212" s="45">
        <f t="shared" si="36"/>
        <v>0</v>
      </c>
      <c r="W212" s="199">
        <f t="shared" si="37"/>
        <v>0</v>
      </c>
    </row>
    <row r="213" spans="1:23" ht="11.25" hidden="1">
      <c r="A213" s="27">
        <v>1017092</v>
      </c>
      <c r="B213" s="28" t="s">
        <v>123</v>
      </c>
      <c r="C213" s="202">
        <v>6</v>
      </c>
      <c r="D213" s="27" t="s">
        <v>99</v>
      </c>
      <c r="E213" s="37">
        <f t="shared" si="19"/>
        <v>0</v>
      </c>
      <c r="F213" s="37">
        <f t="shared" si="20"/>
        <v>0</v>
      </c>
      <c r="G213" s="37">
        <f t="shared" si="21"/>
        <v>0</v>
      </c>
      <c r="H213" s="37">
        <f t="shared" si="22"/>
        <v>0</v>
      </c>
      <c r="I213" s="37">
        <f t="shared" si="23"/>
        <v>0</v>
      </c>
      <c r="J213" s="37">
        <f t="shared" si="24"/>
        <v>0</v>
      </c>
      <c r="K213" s="27">
        <f t="shared" si="25"/>
        <v>0</v>
      </c>
      <c r="L213" s="37">
        <f t="shared" si="26"/>
        <v>0</v>
      </c>
      <c r="M213" s="37">
        <f t="shared" si="27"/>
        <v>0</v>
      </c>
      <c r="N213" s="37">
        <f t="shared" si="28"/>
        <v>0</v>
      </c>
      <c r="O213" s="37">
        <f t="shared" si="29"/>
        <v>0</v>
      </c>
      <c r="P213" s="37">
        <f t="shared" si="30"/>
        <v>0</v>
      </c>
      <c r="Q213" s="37">
        <f t="shared" si="31"/>
        <v>0</v>
      </c>
      <c r="R213" s="37">
        <f t="shared" si="32"/>
        <v>0</v>
      </c>
      <c r="S213" s="37">
        <f t="shared" si="33"/>
        <v>0</v>
      </c>
      <c r="T213" s="37">
        <f t="shared" si="34"/>
        <v>0</v>
      </c>
      <c r="U213" s="37">
        <f t="shared" si="35"/>
        <v>0</v>
      </c>
      <c r="V213" s="45">
        <f t="shared" si="36"/>
        <v>0</v>
      </c>
      <c r="W213" s="199">
        <f t="shared" si="37"/>
        <v>0</v>
      </c>
    </row>
    <row r="214" spans="1:23" ht="11.25" hidden="1">
      <c r="A214" s="27">
        <v>1109452</v>
      </c>
      <c r="B214" s="28" t="s">
        <v>189</v>
      </c>
      <c r="C214" s="202">
        <v>6</v>
      </c>
      <c r="D214" s="27" t="s">
        <v>181</v>
      </c>
      <c r="E214" s="37">
        <f t="shared" si="19"/>
        <v>0</v>
      </c>
      <c r="F214" s="37">
        <f t="shared" si="20"/>
        <v>0</v>
      </c>
      <c r="G214" s="37">
        <f t="shared" si="21"/>
        <v>0</v>
      </c>
      <c r="H214" s="37">
        <f t="shared" si="22"/>
        <v>0</v>
      </c>
      <c r="I214" s="37">
        <f t="shared" si="23"/>
        <v>0</v>
      </c>
      <c r="J214" s="37">
        <f t="shared" si="24"/>
        <v>0</v>
      </c>
      <c r="K214" s="27">
        <f t="shared" si="25"/>
        <v>0</v>
      </c>
      <c r="L214" s="37">
        <f t="shared" si="26"/>
        <v>0</v>
      </c>
      <c r="M214" s="37">
        <f t="shared" si="27"/>
        <v>0</v>
      </c>
      <c r="N214" s="37">
        <f t="shared" si="28"/>
        <v>0</v>
      </c>
      <c r="O214" s="37">
        <f t="shared" si="29"/>
        <v>0</v>
      </c>
      <c r="P214" s="37">
        <f t="shared" si="30"/>
        <v>0</v>
      </c>
      <c r="Q214" s="37">
        <f t="shared" si="31"/>
        <v>0</v>
      </c>
      <c r="R214" s="37">
        <f t="shared" si="32"/>
        <v>0</v>
      </c>
      <c r="S214" s="37">
        <f t="shared" si="33"/>
        <v>0</v>
      </c>
      <c r="T214" s="37">
        <f t="shared" si="34"/>
        <v>0</v>
      </c>
      <c r="U214" s="37">
        <f t="shared" si="35"/>
        <v>0</v>
      </c>
      <c r="V214" s="45">
        <f t="shared" si="36"/>
        <v>0</v>
      </c>
      <c r="W214" s="199">
        <f t="shared" si="37"/>
        <v>0</v>
      </c>
    </row>
    <row r="215" spans="1:23" ht="11.25" hidden="1">
      <c r="A215" s="27">
        <v>1117486</v>
      </c>
      <c r="B215" s="28" t="s">
        <v>124</v>
      </c>
      <c r="C215" s="202">
        <v>6</v>
      </c>
      <c r="D215" s="27" t="s">
        <v>99</v>
      </c>
      <c r="E215" s="37">
        <f t="shared" si="19"/>
        <v>0</v>
      </c>
      <c r="F215" s="37">
        <f t="shared" si="20"/>
        <v>0</v>
      </c>
      <c r="G215" s="37">
        <f t="shared" si="21"/>
        <v>0</v>
      </c>
      <c r="H215" s="37">
        <f t="shared" si="22"/>
        <v>0</v>
      </c>
      <c r="I215" s="37">
        <f t="shared" si="23"/>
        <v>0</v>
      </c>
      <c r="J215" s="37">
        <f t="shared" si="24"/>
        <v>0</v>
      </c>
      <c r="K215" s="27">
        <f t="shared" si="25"/>
        <v>0</v>
      </c>
      <c r="L215" s="37">
        <f t="shared" si="26"/>
        <v>0</v>
      </c>
      <c r="M215" s="37">
        <f t="shared" si="27"/>
        <v>0</v>
      </c>
      <c r="N215" s="37">
        <f t="shared" si="28"/>
        <v>0</v>
      </c>
      <c r="O215" s="37">
        <f t="shared" si="29"/>
        <v>0</v>
      </c>
      <c r="P215" s="37">
        <f t="shared" si="30"/>
        <v>0</v>
      </c>
      <c r="Q215" s="37">
        <f t="shared" si="31"/>
        <v>0</v>
      </c>
      <c r="R215" s="37">
        <f t="shared" si="32"/>
        <v>0</v>
      </c>
      <c r="S215" s="37">
        <f t="shared" si="33"/>
        <v>0</v>
      </c>
      <c r="T215" s="37">
        <f t="shared" si="34"/>
        <v>0</v>
      </c>
      <c r="U215" s="37">
        <f t="shared" si="35"/>
        <v>2</v>
      </c>
      <c r="V215" s="45">
        <f t="shared" si="36"/>
        <v>0</v>
      </c>
      <c r="W215" s="199">
        <f t="shared" si="37"/>
        <v>2</v>
      </c>
    </row>
    <row r="216" spans="1:23" ht="11.25" hidden="1">
      <c r="A216" s="27">
        <v>1159336</v>
      </c>
      <c r="B216" s="28" t="s">
        <v>312</v>
      </c>
      <c r="C216" s="202">
        <v>6</v>
      </c>
      <c r="D216" s="27" t="s">
        <v>99</v>
      </c>
      <c r="E216" s="37">
        <f t="shared" si="19"/>
        <v>0</v>
      </c>
      <c r="F216" s="37">
        <f t="shared" si="20"/>
        <v>0</v>
      </c>
      <c r="G216" s="37">
        <f t="shared" si="21"/>
        <v>0</v>
      </c>
      <c r="H216" s="37">
        <f t="shared" si="22"/>
        <v>0</v>
      </c>
      <c r="I216" s="37">
        <f t="shared" si="23"/>
        <v>0</v>
      </c>
      <c r="J216" s="37">
        <f t="shared" si="24"/>
        <v>0</v>
      </c>
      <c r="K216" s="27">
        <f t="shared" si="25"/>
        <v>0</v>
      </c>
      <c r="L216" s="37">
        <f t="shared" si="26"/>
        <v>0</v>
      </c>
      <c r="M216" s="37">
        <f t="shared" si="27"/>
        <v>0</v>
      </c>
      <c r="N216" s="37">
        <f t="shared" si="28"/>
        <v>0</v>
      </c>
      <c r="O216" s="37">
        <f t="shared" si="29"/>
        <v>0</v>
      </c>
      <c r="P216" s="37">
        <f t="shared" si="30"/>
        <v>0</v>
      </c>
      <c r="Q216" s="37">
        <f t="shared" si="31"/>
        <v>0</v>
      </c>
      <c r="R216" s="37">
        <f t="shared" si="32"/>
        <v>0</v>
      </c>
      <c r="S216" s="37">
        <f t="shared" si="33"/>
        <v>0</v>
      </c>
      <c r="T216" s="37">
        <f t="shared" si="34"/>
        <v>0</v>
      </c>
      <c r="U216" s="37">
        <f t="shared" si="35"/>
        <v>0</v>
      </c>
      <c r="V216" s="45">
        <f t="shared" si="36"/>
        <v>0</v>
      </c>
      <c r="W216" s="199">
        <f t="shared" si="37"/>
        <v>0</v>
      </c>
    </row>
    <row r="217" spans="1:23" ht="11.25" hidden="1">
      <c r="A217" s="27">
        <v>1117971</v>
      </c>
      <c r="B217" s="28" t="s">
        <v>65</v>
      </c>
      <c r="C217" s="202">
        <v>6</v>
      </c>
      <c r="D217" s="27" t="s">
        <v>51</v>
      </c>
      <c r="E217" s="37">
        <f t="shared" si="19"/>
        <v>0</v>
      </c>
      <c r="F217" s="37">
        <f t="shared" si="20"/>
        <v>0</v>
      </c>
      <c r="G217" s="37">
        <f t="shared" si="21"/>
        <v>0</v>
      </c>
      <c r="H217" s="37">
        <f t="shared" si="22"/>
        <v>0</v>
      </c>
      <c r="I217" s="37">
        <f t="shared" si="23"/>
        <v>0</v>
      </c>
      <c r="J217" s="37">
        <f t="shared" si="24"/>
        <v>0</v>
      </c>
      <c r="K217" s="27">
        <f t="shared" si="25"/>
        <v>0</v>
      </c>
      <c r="L217" s="37">
        <f t="shared" si="26"/>
        <v>0</v>
      </c>
      <c r="M217" s="37">
        <f t="shared" si="27"/>
        <v>0</v>
      </c>
      <c r="N217" s="37">
        <f t="shared" si="28"/>
        <v>0</v>
      </c>
      <c r="O217" s="37">
        <f t="shared" si="29"/>
        <v>0</v>
      </c>
      <c r="P217" s="37">
        <f t="shared" si="30"/>
        <v>0</v>
      </c>
      <c r="Q217" s="37">
        <f t="shared" si="31"/>
        <v>0</v>
      </c>
      <c r="R217" s="37">
        <f t="shared" si="32"/>
        <v>0</v>
      </c>
      <c r="S217" s="37">
        <f t="shared" si="33"/>
        <v>0</v>
      </c>
      <c r="T217" s="37">
        <f t="shared" si="34"/>
        <v>0</v>
      </c>
      <c r="U217" s="37">
        <f t="shared" si="35"/>
        <v>0</v>
      </c>
      <c r="V217" s="45">
        <f t="shared" si="36"/>
        <v>0</v>
      </c>
      <c r="W217" s="199">
        <f t="shared" si="37"/>
        <v>0</v>
      </c>
    </row>
    <row r="218" spans="1:23" ht="11.25" hidden="1">
      <c r="A218" s="27">
        <v>1470784</v>
      </c>
      <c r="B218" s="28" t="s">
        <v>140</v>
      </c>
      <c r="C218" s="202">
        <v>6</v>
      </c>
      <c r="D218" s="27" t="s">
        <v>138</v>
      </c>
      <c r="E218" s="37">
        <f t="shared" si="19"/>
        <v>0</v>
      </c>
      <c r="F218" s="37">
        <f t="shared" si="20"/>
        <v>0</v>
      </c>
      <c r="G218" s="37">
        <f t="shared" si="21"/>
        <v>0</v>
      </c>
      <c r="H218" s="37">
        <f t="shared" si="22"/>
        <v>0</v>
      </c>
      <c r="I218" s="37">
        <f t="shared" si="23"/>
        <v>0</v>
      </c>
      <c r="J218" s="37">
        <f t="shared" si="24"/>
        <v>0</v>
      </c>
      <c r="K218" s="27">
        <f t="shared" si="25"/>
        <v>0</v>
      </c>
      <c r="L218" s="37">
        <f t="shared" si="26"/>
        <v>0</v>
      </c>
      <c r="M218" s="37">
        <f t="shared" si="27"/>
        <v>0</v>
      </c>
      <c r="N218" s="37">
        <f t="shared" si="28"/>
        <v>0</v>
      </c>
      <c r="O218" s="37">
        <f t="shared" si="29"/>
        <v>0</v>
      </c>
      <c r="P218" s="37">
        <f t="shared" si="30"/>
        <v>0</v>
      </c>
      <c r="Q218" s="37">
        <f t="shared" si="31"/>
        <v>0</v>
      </c>
      <c r="R218" s="37">
        <f t="shared" si="32"/>
        <v>0</v>
      </c>
      <c r="S218" s="37">
        <f t="shared" si="33"/>
        <v>0</v>
      </c>
      <c r="T218" s="37">
        <f t="shared" si="34"/>
        <v>0</v>
      </c>
      <c r="U218" s="37">
        <f t="shared" si="35"/>
        <v>0</v>
      </c>
      <c r="V218" s="45">
        <f t="shared" si="36"/>
        <v>0</v>
      </c>
      <c r="W218" s="199">
        <f t="shared" si="37"/>
        <v>0</v>
      </c>
    </row>
    <row r="219" spans="1:23" ht="11.25" hidden="1">
      <c r="A219" s="27">
        <v>1132489</v>
      </c>
      <c r="B219" s="28" t="s">
        <v>233</v>
      </c>
      <c r="C219" s="202">
        <v>6</v>
      </c>
      <c r="D219" s="27" t="s">
        <v>211</v>
      </c>
      <c r="E219" s="37">
        <f t="shared" si="19"/>
        <v>0</v>
      </c>
      <c r="F219" s="37">
        <f t="shared" si="20"/>
        <v>0</v>
      </c>
      <c r="G219" s="37">
        <f t="shared" si="21"/>
        <v>0</v>
      </c>
      <c r="H219" s="37">
        <f t="shared" si="22"/>
        <v>0</v>
      </c>
      <c r="I219" s="37">
        <f t="shared" si="23"/>
        <v>0</v>
      </c>
      <c r="J219" s="37">
        <f t="shared" si="24"/>
        <v>0</v>
      </c>
      <c r="K219" s="27">
        <f t="shared" si="25"/>
        <v>0</v>
      </c>
      <c r="L219" s="37">
        <f t="shared" si="26"/>
        <v>0</v>
      </c>
      <c r="M219" s="37">
        <f t="shared" si="27"/>
        <v>0</v>
      </c>
      <c r="N219" s="37">
        <f t="shared" si="28"/>
        <v>0</v>
      </c>
      <c r="O219" s="37">
        <f t="shared" si="29"/>
        <v>0</v>
      </c>
      <c r="P219" s="37">
        <f t="shared" si="30"/>
        <v>0</v>
      </c>
      <c r="Q219" s="37">
        <f t="shared" si="31"/>
        <v>0</v>
      </c>
      <c r="R219" s="37">
        <f t="shared" si="32"/>
        <v>0</v>
      </c>
      <c r="S219" s="37">
        <f t="shared" si="33"/>
        <v>0</v>
      </c>
      <c r="T219" s="37">
        <f t="shared" si="34"/>
        <v>0</v>
      </c>
      <c r="U219" s="37">
        <f t="shared" si="35"/>
        <v>0</v>
      </c>
      <c r="V219" s="45">
        <f t="shared" si="36"/>
        <v>0</v>
      </c>
      <c r="W219" s="199">
        <f t="shared" si="37"/>
        <v>0</v>
      </c>
    </row>
    <row r="220" spans="1:23" ht="11.25" hidden="1">
      <c r="A220" s="27">
        <v>1184352</v>
      </c>
      <c r="B220" s="28" t="s">
        <v>83</v>
      </c>
      <c r="C220" s="202">
        <v>6</v>
      </c>
      <c r="D220" s="27" t="s">
        <v>74</v>
      </c>
      <c r="E220" s="37">
        <f t="shared" si="19"/>
        <v>0</v>
      </c>
      <c r="F220" s="37">
        <f t="shared" si="20"/>
        <v>0</v>
      </c>
      <c r="G220" s="37">
        <f t="shared" si="21"/>
        <v>0</v>
      </c>
      <c r="H220" s="37">
        <f t="shared" si="22"/>
        <v>0</v>
      </c>
      <c r="I220" s="37">
        <f t="shared" si="23"/>
        <v>0</v>
      </c>
      <c r="J220" s="37">
        <f t="shared" si="24"/>
        <v>0</v>
      </c>
      <c r="K220" s="27">
        <f t="shared" si="25"/>
        <v>0</v>
      </c>
      <c r="L220" s="37">
        <f t="shared" si="26"/>
        <v>0</v>
      </c>
      <c r="M220" s="37">
        <f t="shared" si="27"/>
        <v>0</v>
      </c>
      <c r="N220" s="37">
        <f t="shared" si="28"/>
        <v>0</v>
      </c>
      <c r="O220" s="37">
        <f t="shared" si="29"/>
        <v>0</v>
      </c>
      <c r="P220" s="37">
        <f t="shared" si="30"/>
        <v>0</v>
      </c>
      <c r="Q220" s="37">
        <f t="shared" si="31"/>
        <v>0</v>
      </c>
      <c r="R220" s="37">
        <f t="shared" si="32"/>
        <v>0</v>
      </c>
      <c r="S220" s="37">
        <f t="shared" si="33"/>
        <v>0</v>
      </c>
      <c r="T220" s="37">
        <f t="shared" si="34"/>
        <v>0</v>
      </c>
      <c r="U220" s="37">
        <f t="shared" si="35"/>
        <v>0</v>
      </c>
      <c r="V220" s="45">
        <f t="shared" si="36"/>
        <v>0</v>
      </c>
      <c r="W220" s="199">
        <f t="shared" si="37"/>
        <v>0</v>
      </c>
    </row>
    <row r="221" spans="1:23" ht="11.25" hidden="1">
      <c r="A221" s="27">
        <v>1133319</v>
      </c>
      <c r="B221" s="28" t="s">
        <v>226</v>
      </c>
      <c r="C221" s="202">
        <v>6</v>
      </c>
      <c r="D221" s="27" t="s">
        <v>211</v>
      </c>
      <c r="E221" s="37">
        <f t="shared" si="19"/>
        <v>0</v>
      </c>
      <c r="F221" s="37">
        <f t="shared" si="20"/>
        <v>0</v>
      </c>
      <c r="G221" s="37">
        <f t="shared" si="21"/>
        <v>0</v>
      </c>
      <c r="H221" s="37">
        <f t="shared" si="22"/>
        <v>0</v>
      </c>
      <c r="I221" s="37">
        <f t="shared" si="23"/>
        <v>0</v>
      </c>
      <c r="J221" s="37">
        <f t="shared" si="24"/>
        <v>0</v>
      </c>
      <c r="K221" s="27">
        <f t="shared" si="25"/>
        <v>0</v>
      </c>
      <c r="L221" s="37">
        <f t="shared" si="26"/>
        <v>0</v>
      </c>
      <c r="M221" s="37">
        <f t="shared" si="27"/>
        <v>0</v>
      </c>
      <c r="N221" s="37">
        <f t="shared" si="28"/>
        <v>0</v>
      </c>
      <c r="O221" s="37">
        <f t="shared" si="29"/>
        <v>0</v>
      </c>
      <c r="P221" s="37">
        <f t="shared" si="30"/>
        <v>0</v>
      </c>
      <c r="Q221" s="37">
        <f t="shared" si="31"/>
        <v>0</v>
      </c>
      <c r="R221" s="37">
        <f t="shared" si="32"/>
        <v>0</v>
      </c>
      <c r="S221" s="37">
        <f t="shared" si="33"/>
        <v>0</v>
      </c>
      <c r="T221" s="37">
        <f t="shared" si="34"/>
        <v>0</v>
      </c>
      <c r="U221" s="37">
        <f t="shared" si="35"/>
        <v>0</v>
      </c>
      <c r="V221" s="45">
        <f t="shared" si="36"/>
        <v>0</v>
      </c>
      <c r="W221" s="199">
        <f t="shared" si="37"/>
        <v>0</v>
      </c>
    </row>
    <row r="222" spans="1:23" ht="11.25" hidden="1">
      <c r="A222" s="27">
        <v>1047864</v>
      </c>
      <c r="B222" s="28" t="s">
        <v>54</v>
      </c>
      <c r="C222" s="202">
        <v>6</v>
      </c>
      <c r="D222" s="27" t="s">
        <v>168</v>
      </c>
      <c r="E222" s="37">
        <f t="shared" si="19"/>
        <v>0</v>
      </c>
      <c r="F222" s="37">
        <f t="shared" si="20"/>
        <v>0</v>
      </c>
      <c r="G222" s="37">
        <f t="shared" si="21"/>
        <v>0</v>
      </c>
      <c r="H222" s="37">
        <f t="shared" si="22"/>
        <v>0</v>
      </c>
      <c r="I222" s="37">
        <f t="shared" si="23"/>
        <v>0</v>
      </c>
      <c r="J222" s="37">
        <f t="shared" si="24"/>
        <v>0</v>
      </c>
      <c r="K222" s="27">
        <f t="shared" si="25"/>
        <v>0</v>
      </c>
      <c r="L222" s="37">
        <f t="shared" si="26"/>
        <v>0</v>
      </c>
      <c r="M222" s="37">
        <f t="shared" si="27"/>
        <v>0</v>
      </c>
      <c r="N222" s="37">
        <f t="shared" si="28"/>
        <v>0</v>
      </c>
      <c r="O222" s="37">
        <f t="shared" si="29"/>
        <v>0</v>
      </c>
      <c r="P222" s="37">
        <f t="shared" si="30"/>
        <v>0</v>
      </c>
      <c r="Q222" s="37">
        <f t="shared" si="31"/>
        <v>0</v>
      </c>
      <c r="R222" s="37">
        <f t="shared" si="32"/>
        <v>0</v>
      </c>
      <c r="S222" s="37">
        <f t="shared" si="33"/>
        <v>0</v>
      </c>
      <c r="T222" s="37">
        <f t="shared" si="34"/>
        <v>0</v>
      </c>
      <c r="U222" s="37">
        <f t="shared" si="35"/>
        <v>0</v>
      </c>
      <c r="V222" s="45">
        <f t="shared" si="36"/>
        <v>0</v>
      </c>
      <c r="W222" s="199">
        <f t="shared" si="37"/>
        <v>0</v>
      </c>
    </row>
    <row r="223" spans="1:23" ht="11.25" hidden="1">
      <c r="A223" s="27">
        <v>1126723</v>
      </c>
      <c r="B223" s="28" t="s">
        <v>178</v>
      </c>
      <c r="C223" s="202">
        <v>6</v>
      </c>
      <c r="D223" s="27" t="s">
        <v>168</v>
      </c>
      <c r="E223" s="37">
        <f t="shared" si="19"/>
        <v>0</v>
      </c>
      <c r="F223" s="37">
        <f t="shared" si="20"/>
        <v>0</v>
      </c>
      <c r="G223" s="37">
        <f t="shared" si="21"/>
        <v>0</v>
      </c>
      <c r="H223" s="37">
        <f t="shared" si="22"/>
        <v>0</v>
      </c>
      <c r="I223" s="37">
        <f t="shared" si="23"/>
        <v>0</v>
      </c>
      <c r="J223" s="37">
        <f t="shared" si="24"/>
        <v>0</v>
      </c>
      <c r="K223" s="27">
        <f t="shared" si="25"/>
        <v>0</v>
      </c>
      <c r="L223" s="37">
        <f t="shared" si="26"/>
        <v>0</v>
      </c>
      <c r="M223" s="37">
        <f t="shared" si="27"/>
        <v>0</v>
      </c>
      <c r="N223" s="37">
        <f t="shared" si="28"/>
        <v>0</v>
      </c>
      <c r="O223" s="37">
        <f t="shared" si="29"/>
        <v>0</v>
      </c>
      <c r="P223" s="37">
        <f t="shared" si="30"/>
        <v>0</v>
      </c>
      <c r="Q223" s="37">
        <f t="shared" si="31"/>
        <v>0</v>
      </c>
      <c r="R223" s="37">
        <f t="shared" si="32"/>
        <v>0</v>
      </c>
      <c r="S223" s="37">
        <f t="shared" si="33"/>
        <v>0</v>
      </c>
      <c r="T223" s="37">
        <f t="shared" si="34"/>
        <v>0</v>
      </c>
      <c r="U223" s="37">
        <f t="shared" si="35"/>
        <v>0</v>
      </c>
      <c r="V223" s="45">
        <f t="shared" si="36"/>
        <v>0</v>
      </c>
      <c r="W223" s="199">
        <f t="shared" si="37"/>
        <v>0</v>
      </c>
    </row>
    <row r="224" spans="1:23" ht="11.25" hidden="1">
      <c r="A224" s="27">
        <v>1101708</v>
      </c>
      <c r="B224" s="28" t="s">
        <v>63</v>
      </c>
      <c r="C224" s="202">
        <v>6</v>
      </c>
      <c r="D224" s="27" t="s">
        <v>51</v>
      </c>
      <c r="E224" s="37">
        <f t="shared" si="19"/>
        <v>0</v>
      </c>
      <c r="F224" s="37">
        <f t="shared" si="20"/>
        <v>0</v>
      </c>
      <c r="G224" s="37">
        <f t="shared" si="21"/>
        <v>0</v>
      </c>
      <c r="H224" s="37">
        <f t="shared" si="22"/>
        <v>0</v>
      </c>
      <c r="I224" s="37">
        <f t="shared" si="23"/>
        <v>0</v>
      </c>
      <c r="J224" s="37">
        <f t="shared" si="24"/>
        <v>0</v>
      </c>
      <c r="K224" s="27">
        <f t="shared" si="25"/>
        <v>0</v>
      </c>
      <c r="L224" s="37">
        <f t="shared" si="26"/>
        <v>0</v>
      </c>
      <c r="M224" s="37">
        <f t="shared" si="27"/>
        <v>0</v>
      </c>
      <c r="N224" s="37">
        <f t="shared" si="28"/>
        <v>0</v>
      </c>
      <c r="O224" s="37">
        <f t="shared" si="29"/>
        <v>0</v>
      </c>
      <c r="P224" s="37">
        <f t="shared" si="30"/>
        <v>0</v>
      </c>
      <c r="Q224" s="37">
        <f t="shared" si="31"/>
        <v>0</v>
      </c>
      <c r="R224" s="37">
        <f t="shared" si="32"/>
        <v>0</v>
      </c>
      <c r="S224" s="37">
        <f t="shared" si="33"/>
        <v>0</v>
      </c>
      <c r="T224" s="37">
        <f t="shared" si="34"/>
        <v>0</v>
      </c>
      <c r="U224" s="37">
        <f t="shared" si="35"/>
        <v>0</v>
      </c>
      <c r="V224" s="45">
        <f t="shared" si="36"/>
        <v>0</v>
      </c>
      <c r="W224" s="199">
        <f t="shared" si="37"/>
        <v>0</v>
      </c>
    </row>
    <row r="225" spans="1:23" ht="11.25" hidden="1">
      <c r="A225" s="27">
        <v>1073843</v>
      </c>
      <c r="B225" s="28" t="s">
        <v>49</v>
      </c>
      <c r="C225" s="202">
        <v>6</v>
      </c>
      <c r="D225" s="27" t="s">
        <v>45</v>
      </c>
      <c r="E225" s="37">
        <f t="shared" si="19"/>
        <v>0</v>
      </c>
      <c r="F225" s="37">
        <f t="shared" si="20"/>
        <v>0</v>
      </c>
      <c r="G225" s="37">
        <f t="shared" si="21"/>
        <v>0</v>
      </c>
      <c r="H225" s="37">
        <f t="shared" si="22"/>
        <v>0</v>
      </c>
      <c r="I225" s="37">
        <f t="shared" si="23"/>
        <v>0</v>
      </c>
      <c r="J225" s="37">
        <f t="shared" si="24"/>
        <v>0</v>
      </c>
      <c r="K225" s="27">
        <f t="shared" si="25"/>
        <v>0</v>
      </c>
      <c r="L225" s="37">
        <f t="shared" si="26"/>
        <v>0</v>
      </c>
      <c r="M225" s="37">
        <f t="shared" si="27"/>
        <v>0</v>
      </c>
      <c r="N225" s="37">
        <f t="shared" si="28"/>
        <v>0</v>
      </c>
      <c r="O225" s="37">
        <f t="shared" si="29"/>
        <v>0</v>
      </c>
      <c r="P225" s="37">
        <f t="shared" si="30"/>
        <v>0</v>
      </c>
      <c r="Q225" s="37">
        <f t="shared" si="31"/>
        <v>0</v>
      </c>
      <c r="R225" s="37">
        <f t="shared" si="32"/>
        <v>0</v>
      </c>
      <c r="S225" s="37">
        <f t="shared" si="33"/>
        <v>0</v>
      </c>
      <c r="T225" s="37">
        <f t="shared" si="34"/>
        <v>0</v>
      </c>
      <c r="U225" s="37">
        <f t="shared" si="35"/>
        <v>0</v>
      </c>
      <c r="V225" s="45">
        <f t="shared" si="36"/>
        <v>0</v>
      </c>
      <c r="W225" s="199">
        <f t="shared" si="37"/>
        <v>0</v>
      </c>
    </row>
    <row r="226" spans="1:23" ht="11.25" hidden="1">
      <c r="A226" s="27">
        <v>1046549</v>
      </c>
      <c r="B226" s="28" t="s">
        <v>41</v>
      </c>
      <c r="C226" s="202">
        <v>6</v>
      </c>
      <c r="D226" s="27" t="s">
        <v>44</v>
      </c>
      <c r="E226" s="37">
        <f t="shared" si="19"/>
        <v>0</v>
      </c>
      <c r="F226" s="37">
        <f t="shared" si="20"/>
        <v>0</v>
      </c>
      <c r="G226" s="37">
        <f t="shared" si="21"/>
        <v>0</v>
      </c>
      <c r="H226" s="37">
        <f t="shared" si="22"/>
        <v>0</v>
      </c>
      <c r="I226" s="37">
        <f t="shared" si="23"/>
        <v>0</v>
      </c>
      <c r="J226" s="37">
        <f t="shared" si="24"/>
        <v>0</v>
      </c>
      <c r="K226" s="27">
        <f t="shared" si="25"/>
        <v>0</v>
      </c>
      <c r="L226" s="37">
        <f t="shared" si="26"/>
        <v>0</v>
      </c>
      <c r="M226" s="37">
        <f t="shared" si="27"/>
        <v>0</v>
      </c>
      <c r="N226" s="37">
        <f t="shared" si="28"/>
        <v>0</v>
      </c>
      <c r="O226" s="37">
        <f t="shared" si="29"/>
        <v>0</v>
      </c>
      <c r="P226" s="37">
        <f t="shared" si="30"/>
        <v>0</v>
      </c>
      <c r="Q226" s="37">
        <f t="shared" si="31"/>
        <v>0</v>
      </c>
      <c r="R226" s="37">
        <f t="shared" si="32"/>
        <v>0</v>
      </c>
      <c r="S226" s="37">
        <f t="shared" si="33"/>
        <v>0</v>
      </c>
      <c r="T226" s="37">
        <f t="shared" si="34"/>
        <v>0</v>
      </c>
      <c r="U226" s="37">
        <f t="shared" si="35"/>
        <v>0</v>
      </c>
      <c r="V226" s="45">
        <f t="shared" si="36"/>
        <v>0</v>
      </c>
      <c r="W226" s="199">
        <f t="shared" si="37"/>
        <v>0</v>
      </c>
    </row>
    <row r="227" spans="1:23" ht="11.25" hidden="1">
      <c r="A227" s="27">
        <v>1223694</v>
      </c>
      <c r="B227" s="28" t="s">
        <v>290</v>
      </c>
      <c r="C227" s="202">
        <v>6</v>
      </c>
      <c r="D227" s="27" t="s">
        <v>203</v>
      </c>
      <c r="E227" s="37">
        <f t="shared" si="19"/>
        <v>0</v>
      </c>
      <c r="F227" s="37">
        <f t="shared" si="20"/>
        <v>0</v>
      </c>
      <c r="G227" s="37">
        <f t="shared" si="21"/>
        <v>0</v>
      </c>
      <c r="H227" s="37">
        <f t="shared" si="22"/>
        <v>0</v>
      </c>
      <c r="I227" s="37">
        <f t="shared" si="23"/>
        <v>0</v>
      </c>
      <c r="J227" s="37">
        <f t="shared" si="24"/>
        <v>0</v>
      </c>
      <c r="K227" s="27">
        <f t="shared" si="25"/>
        <v>0</v>
      </c>
      <c r="L227" s="37">
        <f t="shared" si="26"/>
        <v>0</v>
      </c>
      <c r="M227" s="37">
        <f t="shared" si="27"/>
        <v>0</v>
      </c>
      <c r="N227" s="37">
        <f t="shared" si="28"/>
        <v>0</v>
      </c>
      <c r="O227" s="37">
        <f t="shared" si="29"/>
        <v>0</v>
      </c>
      <c r="P227" s="37">
        <f t="shared" si="30"/>
        <v>0</v>
      </c>
      <c r="Q227" s="37">
        <f t="shared" si="31"/>
        <v>0</v>
      </c>
      <c r="R227" s="37">
        <f t="shared" si="32"/>
        <v>0</v>
      </c>
      <c r="S227" s="37">
        <f t="shared" si="33"/>
        <v>0</v>
      </c>
      <c r="T227" s="37">
        <f t="shared" si="34"/>
        <v>0</v>
      </c>
      <c r="U227" s="37">
        <f t="shared" si="35"/>
        <v>0</v>
      </c>
      <c r="V227" s="45">
        <f t="shared" si="36"/>
        <v>0</v>
      </c>
      <c r="W227" s="199">
        <f t="shared" si="37"/>
        <v>0</v>
      </c>
    </row>
    <row r="228" spans="1:23" ht="11.25" hidden="1">
      <c r="A228" s="27">
        <v>1058658</v>
      </c>
      <c r="B228" s="28" t="s">
        <v>315</v>
      </c>
      <c r="C228" s="202">
        <v>6</v>
      </c>
      <c r="D228" s="27" t="s">
        <v>99</v>
      </c>
      <c r="E228" s="37">
        <f t="shared" si="19"/>
        <v>0</v>
      </c>
      <c r="F228" s="37">
        <f t="shared" si="20"/>
        <v>0</v>
      </c>
      <c r="G228" s="37">
        <f t="shared" si="21"/>
        <v>0</v>
      </c>
      <c r="H228" s="37">
        <f t="shared" si="22"/>
        <v>0</v>
      </c>
      <c r="I228" s="37">
        <f t="shared" si="23"/>
        <v>0</v>
      </c>
      <c r="J228" s="37">
        <f t="shared" si="24"/>
        <v>0</v>
      </c>
      <c r="K228" s="27">
        <f t="shared" si="25"/>
        <v>0</v>
      </c>
      <c r="L228" s="37">
        <f t="shared" si="26"/>
        <v>0</v>
      </c>
      <c r="M228" s="37">
        <f t="shared" si="27"/>
        <v>0</v>
      </c>
      <c r="N228" s="37">
        <f t="shared" si="28"/>
        <v>0</v>
      </c>
      <c r="O228" s="37">
        <f t="shared" si="29"/>
        <v>0</v>
      </c>
      <c r="P228" s="37">
        <f t="shared" si="30"/>
        <v>0</v>
      </c>
      <c r="Q228" s="37">
        <f t="shared" si="31"/>
        <v>0</v>
      </c>
      <c r="R228" s="37">
        <f t="shared" si="32"/>
        <v>0</v>
      </c>
      <c r="S228" s="37">
        <f t="shared" si="33"/>
        <v>0</v>
      </c>
      <c r="T228" s="37">
        <f t="shared" si="34"/>
        <v>0</v>
      </c>
      <c r="U228" s="37">
        <f t="shared" si="35"/>
        <v>0</v>
      </c>
      <c r="V228" s="45">
        <f t="shared" si="36"/>
        <v>0</v>
      </c>
      <c r="W228" s="199">
        <f t="shared" si="37"/>
        <v>0</v>
      </c>
    </row>
    <row r="229" spans="1:23" ht="11.25" hidden="1">
      <c r="A229" s="27">
        <v>1061069</v>
      </c>
      <c r="B229" s="28" t="s">
        <v>59</v>
      </c>
      <c r="C229" s="202">
        <v>6</v>
      </c>
      <c r="D229" s="27" t="s">
        <v>51</v>
      </c>
      <c r="E229" s="37">
        <f t="shared" si="19"/>
        <v>0</v>
      </c>
      <c r="F229" s="37">
        <f t="shared" si="20"/>
        <v>0</v>
      </c>
      <c r="G229" s="37">
        <f t="shared" si="21"/>
        <v>0</v>
      </c>
      <c r="H229" s="37">
        <f t="shared" si="22"/>
        <v>0</v>
      </c>
      <c r="I229" s="37">
        <f t="shared" si="23"/>
        <v>0</v>
      </c>
      <c r="J229" s="37">
        <f t="shared" si="24"/>
        <v>0</v>
      </c>
      <c r="K229" s="27">
        <f t="shared" si="25"/>
        <v>0</v>
      </c>
      <c r="L229" s="37">
        <f t="shared" si="26"/>
        <v>0</v>
      </c>
      <c r="M229" s="37">
        <f t="shared" si="27"/>
        <v>0</v>
      </c>
      <c r="N229" s="37">
        <f t="shared" si="28"/>
        <v>0</v>
      </c>
      <c r="O229" s="37">
        <f t="shared" si="29"/>
        <v>0</v>
      </c>
      <c r="P229" s="37">
        <f t="shared" si="30"/>
        <v>0</v>
      </c>
      <c r="Q229" s="37">
        <f t="shared" si="31"/>
        <v>0</v>
      </c>
      <c r="R229" s="37">
        <f t="shared" si="32"/>
        <v>0</v>
      </c>
      <c r="S229" s="37">
        <f t="shared" si="33"/>
        <v>0</v>
      </c>
      <c r="T229" s="37">
        <f t="shared" si="34"/>
        <v>0</v>
      </c>
      <c r="U229" s="37">
        <f t="shared" si="35"/>
        <v>0</v>
      </c>
      <c r="V229" s="45">
        <f t="shared" si="36"/>
        <v>0</v>
      </c>
      <c r="W229" s="199">
        <f t="shared" si="37"/>
        <v>0</v>
      </c>
    </row>
    <row r="230" spans="1:23" ht="11.25" hidden="1">
      <c r="A230" s="27">
        <v>1071259</v>
      </c>
      <c r="B230" s="28" t="s">
        <v>176</v>
      </c>
      <c r="C230" s="202">
        <v>6</v>
      </c>
      <c r="D230" s="27" t="s">
        <v>168</v>
      </c>
      <c r="E230" s="37">
        <f t="shared" si="19"/>
        <v>0</v>
      </c>
      <c r="F230" s="37">
        <f t="shared" si="20"/>
        <v>0</v>
      </c>
      <c r="G230" s="37">
        <f t="shared" si="21"/>
        <v>0</v>
      </c>
      <c r="H230" s="37">
        <f t="shared" si="22"/>
        <v>0</v>
      </c>
      <c r="I230" s="37">
        <f t="shared" si="23"/>
        <v>0</v>
      </c>
      <c r="J230" s="37">
        <f t="shared" si="24"/>
        <v>0</v>
      </c>
      <c r="K230" s="27">
        <f t="shared" si="25"/>
        <v>0</v>
      </c>
      <c r="L230" s="37">
        <f t="shared" si="26"/>
        <v>0</v>
      </c>
      <c r="M230" s="37">
        <f t="shared" si="27"/>
        <v>0</v>
      </c>
      <c r="N230" s="37">
        <f t="shared" si="28"/>
        <v>0</v>
      </c>
      <c r="O230" s="37">
        <f t="shared" si="29"/>
        <v>0</v>
      </c>
      <c r="P230" s="37">
        <f t="shared" si="30"/>
        <v>0</v>
      </c>
      <c r="Q230" s="37">
        <f t="shared" si="31"/>
        <v>0</v>
      </c>
      <c r="R230" s="37">
        <f t="shared" si="32"/>
        <v>0</v>
      </c>
      <c r="S230" s="37">
        <f t="shared" si="33"/>
        <v>0</v>
      </c>
      <c r="T230" s="37">
        <f t="shared" si="34"/>
        <v>0</v>
      </c>
      <c r="U230" s="37">
        <f t="shared" si="35"/>
        <v>0</v>
      </c>
      <c r="V230" s="45">
        <f t="shared" si="36"/>
        <v>0</v>
      </c>
      <c r="W230" s="199">
        <f t="shared" si="37"/>
        <v>0</v>
      </c>
    </row>
    <row r="231" spans="1:23" ht="11.25" hidden="1">
      <c r="A231" s="27">
        <v>1155395</v>
      </c>
      <c r="B231" s="28" t="s">
        <v>127</v>
      </c>
      <c r="C231" s="202">
        <v>6</v>
      </c>
      <c r="D231" s="27" t="s">
        <v>99</v>
      </c>
      <c r="E231" s="37">
        <f t="shared" si="19"/>
        <v>0</v>
      </c>
      <c r="F231" s="37">
        <f t="shared" si="20"/>
        <v>0</v>
      </c>
      <c r="G231" s="37">
        <f t="shared" si="21"/>
        <v>0</v>
      </c>
      <c r="H231" s="37">
        <f t="shared" si="22"/>
        <v>0</v>
      </c>
      <c r="I231" s="37">
        <f t="shared" si="23"/>
        <v>0</v>
      </c>
      <c r="J231" s="37">
        <f t="shared" si="24"/>
        <v>0</v>
      </c>
      <c r="K231" s="27">
        <f t="shared" si="25"/>
        <v>0</v>
      </c>
      <c r="L231" s="37">
        <f t="shared" si="26"/>
        <v>0</v>
      </c>
      <c r="M231" s="37">
        <f t="shared" si="27"/>
        <v>0</v>
      </c>
      <c r="N231" s="37">
        <f t="shared" si="28"/>
        <v>0</v>
      </c>
      <c r="O231" s="37">
        <f t="shared" si="29"/>
        <v>0</v>
      </c>
      <c r="P231" s="37">
        <f t="shared" si="30"/>
        <v>0</v>
      </c>
      <c r="Q231" s="37">
        <f t="shared" si="31"/>
        <v>0</v>
      </c>
      <c r="R231" s="37">
        <f t="shared" si="32"/>
        <v>0</v>
      </c>
      <c r="S231" s="37">
        <f t="shared" si="33"/>
        <v>0</v>
      </c>
      <c r="T231" s="37">
        <f t="shared" si="34"/>
        <v>0</v>
      </c>
      <c r="U231" s="37">
        <f t="shared" si="35"/>
        <v>0</v>
      </c>
      <c r="V231" s="45">
        <f t="shared" si="36"/>
        <v>0</v>
      </c>
      <c r="W231" s="199">
        <f t="shared" si="37"/>
        <v>0</v>
      </c>
    </row>
    <row r="232" spans="1:23" ht="11.25" hidden="1">
      <c r="A232" s="27">
        <v>1044223</v>
      </c>
      <c r="B232" s="28" t="s">
        <v>167</v>
      </c>
      <c r="C232" s="202">
        <v>6</v>
      </c>
      <c r="D232" s="27" t="s">
        <v>144</v>
      </c>
      <c r="E232" s="37">
        <f t="shared" si="19"/>
        <v>0</v>
      </c>
      <c r="F232" s="37">
        <f t="shared" si="20"/>
        <v>0</v>
      </c>
      <c r="G232" s="37">
        <f t="shared" si="21"/>
        <v>0</v>
      </c>
      <c r="H232" s="37">
        <f t="shared" si="22"/>
        <v>0</v>
      </c>
      <c r="I232" s="37">
        <f t="shared" si="23"/>
        <v>0</v>
      </c>
      <c r="J232" s="37">
        <f t="shared" si="24"/>
        <v>0</v>
      </c>
      <c r="K232" s="27">
        <f t="shared" si="25"/>
        <v>0</v>
      </c>
      <c r="L232" s="37">
        <f t="shared" si="26"/>
        <v>0</v>
      </c>
      <c r="M232" s="37">
        <f t="shared" si="27"/>
        <v>0</v>
      </c>
      <c r="N232" s="37">
        <f t="shared" si="28"/>
        <v>0</v>
      </c>
      <c r="O232" s="37">
        <f t="shared" si="29"/>
        <v>0</v>
      </c>
      <c r="P232" s="37">
        <f t="shared" si="30"/>
        <v>0</v>
      </c>
      <c r="Q232" s="37">
        <f t="shared" si="31"/>
        <v>0</v>
      </c>
      <c r="R232" s="37">
        <f t="shared" si="32"/>
        <v>0</v>
      </c>
      <c r="S232" s="37">
        <f t="shared" si="33"/>
        <v>0</v>
      </c>
      <c r="T232" s="37">
        <f t="shared" si="34"/>
        <v>0</v>
      </c>
      <c r="U232" s="37">
        <f t="shared" si="35"/>
        <v>0</v>
      </c>
      <c r="V232" s="45">
        <f t="shared" si="36"/>
        <v>0</v>
      </c>
      <c r="W232" s="199">
        <f t="shared" si="37"/>
        <v>0</v>
      </c>
    </row>
    <row r="233" spans="1:23" ht="11.25" hidden="1">
      <c r="A233" s="27">
        <v>1272222</v>
      </c>
      <c r="B233" s="28" t="s">
        <v>316</v>
      </c>
      <c r="C233" s="202">
        <v>6</v>
      </c>
      <c r="D233" s="27" t="s">
        <v>99</v>
      </c>
      <c r="E233" s="37">
        <f t="shared" si="19"/>
        <v>0</v>
      </c>
      <c r="F233" s="37">
        <f t="shared" si="20"/>
        <v>0</v>
      </c>
      <c r="G233" s="37">
        <f t="shared" si="21"/>
        <v>0</v>
      </c>
      <c r="H233" s="37">
        <f t="shared" si="22"/>
        <v>0</v>
      </c>
      <c r="I233" s="37">
        <f t="shared" si="23"/>
        <v>0</v>
      </c>
      <c r="J233" s="37">
        <f t="shared" si="24"/>
        <v>0</v>
      </c>
      <c r="K233" s="27">
        <f t="shared" si="25"/>
        <v>0</v>
      </c>
      <c r="L233" s="37">
        <f t="shared" si="26"/>
        <v>0</v>
      </c>
      <c r="M233" s="37">
        <f t="shared" si="27"/>
        <v>0</v>
      </c>
      <c r="N233" s="37">
        <f t="shared" si="28"/>
        <v>0</v>
      </c>
      <c r="O233" s="37">
        <f t="shared" si="29"/>
        <v>0</v>
      </c>
      <c r="P233" s="37">
        <f t="shared" si="30"/>
        <v>0</v>
      </c>
      <c r="Q233" s="37">
        <f t="shared" si="31"/>
        <v>0</v>
      </c>
      <c r="R233" s="37">
        <f t="shared" si="32"/>
        <v>0</v>
      </c>
      <c r="S233" s="37">
        <f t="shared" si="33"/>
        <v>0</v>
      </c>
      <c r="T233" s="37">
        <f t="shared" si="34"/>
        <v>0</v>
      </c>
      <c r="U233" s="37">
        <f t="shared" si="35"/>
        <v>0</v>
      </c>
      <c r="V233" s="45">
        <f t="shared" si="36"/>
        <v>0</v>
      </c>
      <c r="W233" s="199">
        <f t="shared" si="37"/>
        <v>0</v>
      </c>
    </row>
    <row r="234" spans="1:23" ht="11.25" hidden="1">
      <c r="A234" s="27">
        <v>2600651</v>
      </c>
      <c r="B234" s="28" t="s">
        <v>225</v>
      </c>
      <c r="C234" s="202">
        <v>6</v>
      </c>
      <c r="D234" s="27" t="s">
        <v>211</v>
      </c>
      <c r="E234" s="37">
        <f t="shared" si="19"/>
        <v>0</v>
      </c>
      <c r="F234" s="37">
        <f t="shared" si="20"/>
        <v>0</v>
      </c>
      <c r="G234" s="37">
        <f t="shared" si="21"/>
        <v>0</v>
      </c>
      <c r="H234" s="37">
        <f t="shared" si="22"/>
        <v>0</v>
      </c>
      <c r="I234" s="37">
        <f t="shared" si="23"/>
        <v>0</v>
      </c>
      <c r="J234" s="37">
        <f t="shared" si="24"/>
        <v>0</v>
      </c>
      <c r="K234" s="27">
        <f t="shared" si="25"/>
        <v>0</v>
      </c>
      <c r="L234" s="37">
        <f t="shared" si="26"/>
        <v>0</v>
      </c>
      <c r="M234" s="37">
        <f t="shared" si="27"/>
        <v>0</v>
      </c>
      <c r="N234" s="37">
        <f t="shared" si="28"/>
        <v>0</v>
      </c>
      <c r="O234" s="37">
        <f t="shared" si="29"/>
        <v>0</v>
      </c>
      <c r="P234" s="37">
        <f t="shared" si="30"/>
        <v>0</v>
      </c>
      <c r="Q234" s="37">
        <f t="shared" si="31"/>
        <v>0</v>
      </c>
      <c r="R234" s="37">
        <f t="shared" si="32"/>
        <v>0</v>
      </c>
      <c r="S234" s="37">
        <f t="shared" si="33"/>
        <v>0</v>
      </c>
      <c r="T234" s="37">
        <f t="shared" si="34"/>
        <v>0</v>
      </c>
      <c r="U234" s="37">
        <f t="shared" si="35"/>
        <v>0</v>
      </c>
      <c r="V234" s="45">
        <f t="shared" si="36"/>
        <v>0</v>
      </c>
      <c r="W234" s="199">
        <f t="shared" si="37"/>
        <v>0</v>
      </c>
    </row>
    <row r="235" spans="1:23" ht="11.25" hidden="1">
      <c r="A235" s="27">
        <v>1061598</v>
      </c>
      <c r="B235" s="28" t="s">
        <v>180</v>
      </c>
      <c r="C235" s="202">
        <v>6</v>
      </c>
      <c r="D235" s="27" t="s">
        <v>168</v>
      </c>
      <c r="E235" s="37">
        <f t="shared" si="19"/>
        <v>0</v>
      </c>
      <c r="F235" s="37">
        <f t="shared" si="20"/>
        <v>0</v>
      </c>
      <c r="G235" s="37">
        <f t="shared" si="21"/>
        <v>0</v>
      </c>
      <c r="H235" s="37">
        <f t="shared" si="22"/>
        <v>0</v>
      </c>
      <c r="I235" s="37">
        <f t="shared" si="23"/>
        <v>0</v>
      </c>
      <c r="J235" s="37">
        <f t="shared" si="24"/>
        <v>0</v>
      </c>
      <c r="K235" s="27">
        <f t="shared" si="25"/>
        <v>0</v>
      </c>
      <c r="L235" s="37">
        <f t="shared" si="26"/>
        <v>0</v>
      </c>
      <c r="M235" s="37">
        <f t="shared" si="27"/>
        <v>0</v>
      </c>
      <c r="N235" s="37">
        <f t="shared" si="28"/>
        <v>0</v>
      </c>
      <c r="O235" s="37">
        <f t="shared" si="29"/>
        <v>0</v>
      </c>
      <c r="P235" s="37">
        <f t="shared" si="30"/>
        <v>0</v>
      </c>
      <c r="Q235" s="37">
        <f t="shared" si="31"/>
        <v>0</v>
      </c>
      <c r="R235" s="37">
        <f t="shared" si="32"/>
        <v>0</v>
      </c>
      <c r="S235" s="37">
        <f t="shared" si="33"/>
        <v>0</v>
      </c>
      <c r="T235" s="37">
        <f t="shared" si="34"/>
        <v>0</v>
      </c>
      <c r="U235" s="37">
        <f t="shared" si="35"/>
        <v>0</v>
      </c>
      <c r="V235" s="45">
        <f t="shared" si="36"/>
        <v>0</v>
      </c>
      <c r="W235" s="199">
        <f t="shared" si="37"/>
        <v>0</v>
      </c>
    </row>
    <row r="236" spans="1:23" ht="11.25" hidden="1">
      <c r="A236" s="27">
        <v>1155631</v>
      </c>
      <c r="B236" s="28" t="s">
        <v>190</v>
      </c>
      <c r="C236" s="202">
        <v>6</v>
      </c>
      <c r="D236" s="27" t="s">
        <v>181</v>
      </c>
      <c r="E236" s="37">
        <f t="shared" si="19"/>
        <v>0</v>
      </c>
      <c r="F236" s="37">
        <f t="shared" si="20"/>
        <v>0</v>
      </c>
      <c r="G236" s="37">
        <f t="shared" si="21"/>
        <v>0</v>
      </c>
      <c r="H236" s="37">
        <f t="shared" si="22"/>
        <v>0</v>
      </c>
      <c r="I236" s="37">
        <f t="shared" si="23"/>
        <v>0</v>
      </c>
      <c r="J236" s="37">
        <f t="shared" si="24"/>
        <v>0</v>
      </c>
      <c r="K236" s="27">
        <f t="shared" si="25"/>
        <v>0</v>
      </c>
      <c r="L236" s="37">
        <f t="shared" si="26"/>
        <v>0</v>
      </c>
      <c r="M236" s="37">
        <f t="shared" si="27"/>
        <v>0</v>
      </c>
      <c r="N236" s="37">
        <f t="shared" si="28"/>
        <v>0</v>
      </c>
      <c r="O236" s="37">
        <f t="shared" si="29"/>
        <v>0</v>
      </c>
      <c r="P236" s="37">
        <f t="shared" si="30"/>
        <v>0</v>
      </c>
      <c r="Q236" s="37">
        <f t="shared" si="31"/>
        <v>0</v>
      </c>
      <c r="R236" s="37">
        <f t="shared" si="32"/>
        <v>0</v>
      </c>
      <c r="S236" s="37">
        <f t="shared" si="33"/>
        <v>0</v>
      </c>
      <c r="T236" s="37">
        <f t="shared" si="34"/>
        <v>0</v>
      </c>
      <c r="U236" s="37">
        <f t="shared" si="35"/>
        <v>0</v>
      </c>
      <c r="V236" s="45">
        <f t="shared" si="36"/>
        <v>0</v>
      </c>
      <c r="W236" s="199">
        <f t="shared" si="37"/>
        <v>0</v>
      </c>
    </row>
    <row r="237" spans="1:23" ht="11.25" hidden="1">
      <c r="A237" s="27">
        <v>2248596</v>
      </c>
      <c r="B237" s="28" t="s">
        <v>163</v>
      </c>
      <c r="C237" s="202">
        <v>6</v>
      </c>
      <c r="D237" s="27" t="s">
        <v>144</v>
      </c>
      <c r="E237" s="37">
        <f t="shared" si="19"/>
        <v>0</v>
      </c>
      <c r="F237" s="37">
        <f t="shared" si="20"/>
        <v>0</v>
      </c>
      <c r="G237" s="37">
        <f t="shared" si="21"/>
        <v>0</v>
      </c>
      <c r="H237" s="37">
        <f t="shared" si="22"/>
        <v>0</v>
      </c>
      <c r="I237" s="37">
        <f t="shared" si="23"/>
        <v>0</v>
      </c>
      <c r="J237" s="37">
        <f t="shared" si="24"/>
        <v>0</v>
      </c>
      <c r="K237" s="27">
        <f t="shared" si="25"/>
        <v>0</v>
      </c>
      <c r="L237" s="37">
        <f t="shared" si="26"/>
        <v>0</v>
      </c>
      <c r="M237" s="37">
        <f t="shared" si="27"/>
        <v>0</v>
      </c>
      <c r="N237" s="37">
        <f t="shared" si="28"/>
        <v>0</v>
      </c>
      <c r="O237" s="37">
        <f t="shared" si="29"/>
        <v>0</v>
      </c>
      <c r="P237" s="37">
        <f t="shared" si="30"/>
        <v>0</v>
      </c>
      <c r="Q237" s="37">
        <f t="shared" si="31"/>
        <v>0</v>
      </c>
      <c r="R237" s="37">
        <f t="shared" si="32"/>
        <v>0</v>
      </c>
      <c r="S237" s="37">
        <f t="shared" si="33"/>
        <v>0</v>
      </c>
      <c r="T237" s="37">
        <f t="shared" si="34"/>
        <v>0</v>
      </c>
      <c r="U237" s="37">
        <f t="shared" si="35"/>
        <v>0</v>
      </c>
      <c r="V237" s="45">
        <f t="shared" si="36"/>
        <v>0</v>
      </c>
      <c r="W237" s="199">
        <f t="shared" si="37"/>
        <v>0</v>
      </c>
    </row>
    <row r="238" spans="1:23" ht="11.25" hidden="1">
      <c r="A238" s="27">
        <v>1307164</v>
      </c>
      <c r="B238" s="28" t="s">
        <v>318</v>
      </c>
      <c r="C238" s="202">
        <v>6</v>
      </c>
      <c r="D238" s="27" t="s">
        <v>168</v>
      </c>
      <c r="E238" s="37">
        <f t="shared" si="19"/>
        <v>0</v>
      </c>
      <c r="F238" s="37">
        <f t="shared" si="20"/>
        <v>0</v>
      </c>
      <c r="G238" s="37">
        <f t="shared" si="21"/>
        <v>0</v>
      </c>
      <c r="H238" s="37">
        <f t="shared" si="22"/>
        <v>0</v>
      </c>
      <c r="I238" s="37">
        <f t="shared" si="23"/>
        <v>0</v>
      </c>
      <c r="J238" s="37">
        <f t="shared" si="24"/>
        <v>0</v>
      </c>
      <c r="K238" s="27">
        <f t="shared" si="25"/>
        <v>0</v>
      </c>
      <c r="L238" s="37">
        <f t="shared" si="26"/>
        <v>0</v>
      </c>
      <c r="M238" s="37">
        <f t="shared" si="27"/>
        <v>0</v>
      </c>
      <c r="N238" s="37">
        <f t="shared" si="28"/>
        <v>0</v>
      </c>
      <c r="O238" s="37">
        <f t="shared" si="29"/>
        <v>0</v>
      </c>
      <c r="P238" s="37">
        <f t="shared" si="30"/>
        <v>0</v>
      </c>
      <c r="Q238" s="37">
        <f t="shared" si="31"/>
        <v>0</v>
      </c>
      <c r="R238" s="37">
        <f t="shared" si="32"/>
        <v>0</v>
      </c>
      <c r="S238" s="37">
        <f t="shared" si="33"/>
        <v>0</v>
      </c>
      <c r="T238" s="37">
        <f t="shared" si="34"/>
        <v>0</v>
      </c>
      <c r="U238" s="37">
        <f t="shared" si="35"/>
        <v>0</v>
      </c>
      <c r="V238" s="45">
        <f t="shared" si="36"/>
        <v>0</v>
      </c>
      <c r="W238" s="199">
        <f t="shared" si="37"/>
        <v>0</v>
      </c>
    </row>
    <row r="239" spans="1:23" ht="11.25" hidden="1">
      <c r="A239" s="27">
        <v>1051779</v>
      </c>
      <c r="B239" s="28" t="s">
        <v>171</v>
      </c>
      <c r="C239" s="202">
        <v>6</v>
      </c>
      <c r="D239" s="27" t="s">
        <v>168</v>
      </c>
      <c r="E239" s="37">
        <f t="shared" si="19"/>
        <v>0</v>
      </c>
      <c r="F239" s="37">
        <f t="shared" si="20"/>
        <v>0</v>
      </c>
      <c r="G239" s="37">
        <f t="shared" si="21"/>
        <v>0</v>
      </c>
      <c r="H239" s="37">
        <f t="shared" si="22"/>
        <v>0</v>
      </c>
      <c r="I239" s="37">
        <f t="shared" si="23"/>
        <v>0</v>
      </c>
      <c r="J239" s="37">
        <f t="shared" si="24"/>
        <v>0</v>
      </c>
      <c r="K239" s="27">
        <f t="shared" si="25"/>
        <v>0</v>
      </c>
      <c r="L239" s="37">
        <f t="shared" si="26"/>
        <v>0</v>
      </c>
      <c r="M239" s="37">
        <f t="shared" si="27"/>
        <v>0</v>
      </c>
      <c r="N239" s="37">
        <f t="shared" si="28"/>
        <v>0</v>
      </c>
      <c r="O239" s="37">
        <f t="shared" si="29"/>
        <v>0</v>
      </c>
      <c r="P239" s="37">
        <f t="shared" si="30"/>
        <v>0</v>
      </c>
      <c r="Q239" s="37">
        <f t="shared" si="31"/>
        <v>0</v>
      </c>
      <c r="R239" s="37">
        <f t="shared" si="32"/>
        <v>0</v>
      </c>
      <c r="S239" s="37">
        <f t="shared" si="33"/>
        <v>0</v>
      </c>
      <c r="T239" s="37">
        <f t="shared" si="34"/>
        <v>0</v>
      </c>
      <c r="U239" s="37">
        <f t="shared" si="35"/>
        <v>0</v>
      </c>
      <c r="V239" s="45">
        <f t="shared" si="36"/>
        <v>0</v>
      </c>
      <c r="W239" s="199">
        <f t="shared" si="37"/>
        <v>0</v>
      </c>
    </row>
    <row r="240" spans="1:23" ht="11.25" hidden="1">
      <c r="A240" s="27">
        <v>2600616</v>
      </c>
      <c r="B240" s="28" t="s">
        <v>228</v>
      </c>
      <c r="C240" s="202">
        <v>6</v>
      </c>
      <c r="D240" s="27" t="s">
        <v>211</v>
      </c>
      <c r="E240" s="37">
        <f t="shared" si="19"/>
        <v>0</v>
      </c>
      <c r="F240" s="37">
        <f t="shared" si="20"/>
        <v>0</v>
      </c>
      <c r="G240" s="37">
        <f t="shared" si="21"/>
        <v>0</v>
      </c>
      <c r="H240" s="37">
        <f t="shared" si="22"/>
        <v>0</v>
      </c>
      <c r="I240" s="37">
        <f t="shared" si="23"/>
        <v>0</v>
      </c>
      <c r="J240" s="37">
        <f t="shared" si="24"/>
        <v>0</v>
      </c>
      <c r="K240" s="27">
        <f t="shared" si="25"/>
        <v>0</v>
      </c>
      <c r="L240" s="37">
        <f t="shared" si="26"/>
        <v>0</v>
      </c>
      <c r="M240" s="37">
        <f t="shared" si="27"/>
        <v>0</v>
      </c>
      <c r="N240" s="37">
        <f t="shared" si="28"/>
        <v>0</v>
      </c>
      <c r="O240" s="37">
        <f t="shared" si="29"/>
        <v>0</v>
      </c>
      <c r="P240" s="37">
        <f t="shared" si="30"/>
        <v>0</v>
      </c>
      <c r="Q240" s="37">
        <f t="shared" si="31"/>
        <v>0</v>
      </c>
      <c r="R240" s="37">
        <f t="shared" si="32"/>
        <v>0</v>
      </c>
      <c r="S240" s="37">
        <f t="shared" si="33"/>
        <v>0</v>
      </c>
      <c r="T240" s="37">
        <f t="shared" si="34"/>
        <v>0</v>
      </c>
      <c r="U240" s="37">
        <f t="shared" si="35"/>
        <v>0</v>
      </c>
      <c r="V240" s="45">
        <f t="shared" si="36"/>
        <v>0</v>
      </c>
      <c r="W240" s="199">
        <f t="shared" si="37"/>
        <v>0</v>
      </c>
    </row>
    <row r="241" spans="1:23" ht="11.25" hidden="1">
      <c r="A241" s="27">
        <v>1311878</v>
      </c>
      <c r="B241" s="28" t="s">
        <v>319</v>
      </c>
      <c r="C241" s="202">
        <v>6</v>
      </c>
      <c r="D241" s="27" t="s">
        <v>45</v>
      </c>
      <c r="E241" s="37">
        <f t="shared" si="19"/>
        <v>0</v>
      </c>
      <c r="F241" s="37">
        <f t="shared" si="20"/>
        <v>0</v>
      </c>
      <c r="G241" s="37">
        <f t="shared" si="21"/>
        <v>0</v>
      </c>
      <c r="H241" s="37">
        <f t="shared" si="22"/>
        <v>0</v>
      </c>
      <c r="I241" s="37">
        <f t="shared" si="23"/>
        <v>0</v>
      </c>
      <c r="J241" s="37">
        <f t="shared" si="24"/>
        <v>0</v>
      </c>
      <c r="K241" s="27">
        <f t="shared" si="25"/>
        <v>0</v>
      </c>
      <c r="L241" s="37">
        <f t="shared" si="26"/>
        <v>0</v>
      </c>
      <c r="M241" s="37">
        <f t="shared" si="27"/>
        <v>0</v>
      </c>
      <c r="N241" s="37">
        <f t="shared" si="28"/>
        <v>0</v>
      </c>
      <c r="O241" s="37">
        <f t="shared" si="29"/>
        <v>0</v>
      </c>
      <c r="P241" s="37">
        <f t="shared" si="30"/>
        <v>0</v>
      </c>
      <c r="Q241" s="37">
        <f t="shared" si="31"/>
        <v>0</v>
      </c>
      <c r="R241" s="37">
        <f t="shared" si="32"/>
        <v>0</v>
      </c>
      <c r="S241" s="37">
        <f t="shared" si="33"/>
        <v>0</v>
      </c>
      <c r="T241" s="37">
        <f t="shared" si="34"/>
        <v>0</v>
      </c>
      <c r="U241" s="37">
        <f t="shared" si="35"/>
        <v>0</v>
      </c>
      <c r="V241" s="45">
        <f t="shared" si="36"/>
        <v>0</v>
      </c>
      <c r="W241" s="199">
        <f t="shared" si="37"/>
        <v>0</v>
      </c>
    </row>
    <row r="242" spans="1:23" ht="11.25" hidden="1">
      <c r="A242" s="27">
        <v>1018596</v>
      </c>
      <c r="B242" s="28" t="s">
        <v>175</v>
      </c>
      <c r="C242" s="202">
        <v>6</v>
      </c>
      <c r="D242" s="27" t="s">
        <v>168</v>
      </c>
      <c r="E242" s="37">
        <f t="shared" si="19"/>
        <v>0</v>
      </c>
      <c r="F242" s="37">
        <f t="shared" si="20"/>
        <v>0</v>
      </c>
      <c r="G242" s="37">
        <f t="shared" si="21"/>
        <v>0</v>
      </c>
      <c r="H242" s="37">
        <f t="shared" si="22"/>
        <v>0</v>
      </c>
      <c r="I242" s="37">
        <f t="shared" si="23"/>
        <v>0</v>
      </c>
      <c r="J242" s="37">
        <f t="shared" si="24"/>
        <v>0</v>
      </c>
      <c r="K242" s="27">
        <f t="shared" si="25"/>
        <v>0</v>
      </c>
      <c r="L242" s="37">
        <f t="shared" si="26"/>
        <v>0</v>
      </c>
      <c r="M242" s="37">
        <f t="shared" si="27"/>
        <v>0</v>
      </c>
      <c r="N242" s="37">
        <f t="shared" si="28"/>
        <v>0</v>
      </c>
      <c r="O242" s="37">
        <f t="shared" si="29"/>
        <v>0</v>
      </c>
      <c r="P242" s="37">
        <f t="shared" si="30"/>
        <v>0</v>
      </c>
      <c r="Q242" s="37">
        <f t="shared" si="31"/>
        <v>0</v>
      </c>
      <c r="R242" s="37">
        <f t="shared" si="32"/>
        <v>0</v>
      </c>
      <c r="S242" s="37">
        <f t="shared" si="33"/>
        <v>0</v>
      </c>
      <c r="T242" s="37">
        <f t="shared" si="34"/>
        <v>0</v>
      </c>
      <c r="U242" s="37">
        <f t="shared" si="35"/>
        <v>0</v>
      </c>
      <c r="V242" s="45">
        <f t="shared" si="36"/>
        <v>0</v>
      </c>
      <c r="W242" s="199">
        <f t="shared" si="37"/>
        <v>0</v>
      </c>
    </row>
    <row r="243" spans="1:23" ht="11.25" hidden="1">
      <c r="A243" s="27">
        <v>1174513</v>
      </c>
      <c r="B243" s="28" t="s">
        <v>141</v>
      </c>
      <c r="C243" s="202">
        <v>6</v>
      </c>
      <c r="D243" s="27" t="s">
        <v>138</v>
      </c>
      <c r="E243" s="37">
        <f t="shared" si="19"/>
        <v>0</v>
      </c>
      <c r="F243" s="37">
        <f t="shared" si="20"/>
        <v>0</v>
      </c>
      <c r="G243" s="37">
        <f t="shared" si="21"/>
        <v>0</v>
      </c>
      <c r="H243" s="37">
        <f t="shared" si="22"/>
        <v>0</v>
      </c>
      <c r="I243" s="37">
        <f t="shared" si="23"/>
        <v>0</v>
      </c>
      <c r="J243" s="37">
        <f t="shared" si="24"/>
        <v>0</v>
      </c>
      <c r="K243" s="27">
        <f t="shared" si="25"/>
        <v>0</v>
      </c>
      <c r="L243" s="37">
        <f t="shared" si="26"/>
        <v>0</v>
      </c>
      <c r="M243" s="37">
        <f t="shared" si="27"/>
        <v>0</v>
      </c>
      <c r="N243" s="37">
        <f t="shared" si="28"/>
        <v>0</v>
      </c>
      <c r="O243" s="37">
        <f t="shared" si="29"/>
        <v>0</v>
      </c>
      <c r="P243" s="37">
        <f t="shared" si="30"/>
        <v>0</v>
      </c>
      <c r="Q243" s="37">
        <f t="shared" si="31"/>
        <v>0</v>
      </c>
      <c r="R243" s="37">
        <f t="shared" si="32"/>
        <v>0</v>
      </c>
      <c r="S243" s="37">
        <f t="shared" si="33"/>
        <v>0</v>
      </c>
      <c r="T243" s="37">
        <f t="shared" si="34"/>
        <v>0</v>
      </c>
      <c r="U243" s="37">
        <f t="shared" si="35"/>
        <v>0</v>
      </c>
      <c r="V243" s="45">
        <f t="shared" si="36"/>
        <v>0</v>
      </c>
      <c r="W243" s="199">
        <f t="shared" si="37"/>
        <v>0</v>
      </c>
    </row>
    <row r="244" spans="1:23" ht="11.25" hidden="1">
      <c r="A244" s="27">
        <v>1109733</v>
      </c>
      <c r="B244" s="28" t="s">
        <v>202</v>
      </c>
      <c r="C244" s="202">
        <v>6</v>
      </c>
      <c r="D244" s="27" t="s">
        <v>194</v>
      </c>
      <c r="E244" s="37">
        <f t="shared" si="19"/>
        <v>0</v>
      </c>
      <c r="F244" s="37">
        <f t="shared" si="20"/>
        <v>0</v>
      </c>
      <c r="G244" s="37">
        <f t="shared" si="21"/>
        <v>0</v>
      </c>
      <c r="H244" s="37">
        <f t="shared" si="22"/>
        <v>0</v>
      </c>
      <c r="I244" s="37">
        <f t="shared" si="23"/>
        <v>0</v>
      </c>
      <c r="J244" s="37">
        <f t="shared" si="24"/>
        <v>0</v>
      </c>
      <c r="K244" s="27">
        <f t="shared" si="25"/>
        <v>0</v>
      </c>
      <c r="L244" s="37">
        <f t="shared" si="26"/>
        <v>0</v>
      </c>
      <c r="M244" s="37">
        <f t="shared" si="27"/>
        <v>0</v>
      </c>
      <c r="N244" s="37">
        <f t="shared" si="28"/>
        <v>0</v>
      </c>
      <c r="O244" s="37">
        <f t="shared" si="29"/>
        <v>0</v>
      </c>
      <c r="P244" s="37">
        <f t="shared" si="30"/>
        <v>0</v>
      </c>
      <c r="Q244" s="37">
        <f t="shared" si="31"/>
        <v>0</v>
      </c>
      <c r="R244" s="37">
        <f t="shared" si="32"/>
        <v>0</v>
      </c>
      <c r="S244" s="37">
        <f t="shared" si="33"/>
        <v>0</v>
      </c>
      <c r="T244" s="37">
        <f t="shared" si="34"/>
        <v>0</v>
      </c>
      <c r="U244" s="37">
        <f t="shared" si="35"/>
        <v>0</v>
      </c>
      <c r="V244" s="45">
        <f t="shared" si="36"/>
        <v>0</v>
      </c>
      <c r="W244" s="199">
        <f t="shared" si="37"/>
        <v>0</v>
      </c>
    </row>
    <row r="245" spans="1:23" ht="11.25" hidden="1">
      <c r="A245" s="27">
        <v>1101181</v>
      </c>
      <c r="B245" s="28" t="s">
        <v>320</v>
      </c>
      <c r="C245" s="202">
        <v>6</v>
      </c>
      <c r="D245" s="27" t="s">
        <v>168</v>
      </c>
      <c r="E245" s="37">
        <f t="shared" si="19"/>
        <v>0</v>
      </c>
      <c r="F245" s="37">
        <f t="shared" si="20"/>
        <v>0</v>
      </c>
      <c r="G245" s="37">
        <f t="shared" si="21"/>
        <v>0</v>
      </c>
      <c r="H245" s="37">
        <f t="shared" si="22"/>
        <v>0</v>
      </c>
      <c r="I245" s="37">
        <f t="shared" si="23"/>
        <v>0</v>
      </c>
      <c r="J245" s="37">
        <f t="shared" si="24"/>
        <v>0</v>
      </c>
      <c r="K245" s="27">
        <f t="shared" si="25"/>
        <v>0</v>
      </c>
      <c r="L245" s="37">
        <f t="shared" si="26"/>
        <v>0</v>
      </c>
      <c r="M245" s="37">
        <f t="shared" si="27"/>
        <v>0</v>
      </c>
      <c r="N245" s="37">
        <f t="shared" si="28"/>
        <v>0</v>
      </c>
      <c r="O245" s="37">
        <f t="shared" si="29"/>
        <v>0</v>
      </c>
      <c r="P245" s="37">
        <f t="shared" si="30"/>
        <v>0</v>
      </c>
      <c r="Q245" s="37">
        <f t="shared" si="31"/>
        <v>0</v>
      </c>
      <c r="R245" s="37">
        <f t="shared" si="32"/>
        <v>0</v>
      </c>
      <c r="S245" s="37">
        <f t="shared" si="33"/>
        <v>0</v>
      </c>
      <c r="T245" s="37">
        <f t="shared" si="34"/>
        <v>0</v>
      </c>
      <c r="U245" s="37">
        <f t="shared" si="35"/>
        <v>0</v>
      </c>
      <c r="V245" s="45">
        <f t="shared" si="36"/>
        <v>0</v>
      </c>
      <c r="W245" s="199">
        <f t="shared" si="37"/>
        <v>0</v>
      </c>
    </row>
    <row r="246" spans="1:23" ht="11.25" hidden="1">
      <c r="A246" s="27">
        <v>1104514</v>
      </c>
      <c r="B246" s="28" t="s">
        <v>43</v>
      </c>
      <c r="C246" s="202">
        <v>6</v>
      </c>
      <c r="D246" s="27" t="s">
        <v>44</v>
      </c>
      <c r="E246" s="37">
        <f t="shared" si="19"/>
        <v>0</v>
      </c>
      <c r="F246" s="37">
        <f t="shared" si="20"/>
        <v>0</v>
      </c>
      <c r="G246" s="37">
        <f t="shared" si="21"/>
        <v>0</v>
      </c>
      <c r="H246" s="37">
        <f t="shared" si="22"/>
        <v>0</v>
      </c>
      <c r="I246" s="37">
        <f t="shared" si="23"/>
        <v>0</v>
      </c>
      <c r="J246" s="37">
        <f t="shared" si="24"/>
        <v>0</v>
      </c>
      <c r="K246" s="27">
        <f t="shared" si="25"/>
        <v>0</v>
      </c>
      <c r="L246" s="37">
        <f t="shared" si="26"/>
        <v>0</v>
      </c>
      <c r="M246" s="37">
        <f t="shared" si="27"/>
        <v>0</v>
      </c>
      <c r="N246" s="37">
        <f t="shared" si="28"/>
        <v>0</v>
      </c>
      <c r="O246" s="37">
        <f t="shared" si="29"/>
        <v>0</v>
      </c>
      <c r="P246" s="37">
        <f t="shared" si="30"/>
        <v>0</v>
      </c>
      <c r="Q246" s="37">
        <f t="shared" si="31"/>
        <v>0</v>
      </c>
      <c r="R246" s="37">
        <f t="shared" si="32"/>
        <v>0</v>
      </c>
      <c r="S246" s="37">
        <f t="shared" si="33"/>
        <v>0</v>
      </c>
      <c r="T246" s="37">
        <f t="shared" si="34"/>
        <v>0</v>
      </c>
      <c r="U246" s="37">
        <f t="shared" si="35"/>
        <v>0</v>
      </c>
      <c r="V246" s="45">
        <f t="shared" si="36"/>
        <v>0</v>
      </c>
      <c r="W246" s="199">
        <f t="shared" si="37"/>
        <v>0</v>
      </c>
    </row>
    <row r="247" spans="1:23" ht="11.25" hidden="1">
      <c r="A247" s="27">
        <v>1085147</v>
      </c>
      <c r="B247" s="28" t="s">
        <v>142</v>
      </c>
      <c r="C247" s="202">
        <v>6</v>
      </c>
      <c r="D247" s="27" t="s">
        <v>138</v>
      </c>
      <c r="E247" s="37">
        <f t="shared" si="19"/>
        <v>0</v>
      </c>
      <c r="F247" s="37">
        <f t="shared" si="20"/>
        <v>0</v>
      </c>
      <c r="G247" s="37">
        <f t="shared" si="21"/>
        <v>0</v>
      </c>
      <c r="H247" s="37">
        <f t="shared" si="22"/>
        <v>0</v>
      </c>
      <c r="I247" s="37">
        <f t="shared" si="23"/>
        <v>0</v>
      </c>
      <c r="J247" s="37">
        <f t="shared" si="24"/>
        <v>0</v>
      </c>
      <c r="K247" s="27">
        <f t="shared" si="25"/>
        <v>0</v>
      </c>
      <c r="L247" s="37">
        <f t="shared" si="26"/>
        <v>0</v>
      </c>
      <c r="M247" s="37">
        <f t="shared" si="27"/>
        <v>0</v>
      </c>
      <c r="N247" s="37">
        <f t="shared" si="28"/>
        <v>0</v>
      </c>
      <c r="O247" s="37">
        <f t="shared" si="29"/>
        <v>0</v>
      </c>
      <c r="P247" s="37">
        <f t="shared" si="30"/>
        <v>0</v>
      </c>
      <c r="Q247" s="37">
        <f t="shared" si="31"/>
        <v>0</v>
      </c>
      <c r="R247" s="37">
        <f t="shared" si="32"/>
        <v>0</v>
      </c>
      <c r="S247" s="37">
        <f t="shared" si="33"/>
        <v>0</v>
      </c>
      <c r="T247" s="37">
        <f t="shared" si="34"/>
        <v>0</v>
      </c>
      <c r="U247" s="37">
        <f t="shared" si="35"/>
        <v>0</v>
      </c>
      <c r="V247" s="45">
        <f t="shared" si="36"/>
        <v>0</v>
      </c>
      <c r="W247" s="199">
        <f t="shared" si="37"/>
        <v>0</v>
      </c>
    </row>
    <row r="248" spans="1:23" ht="11.25" hidden="1">
      <c r="A248" s="27">
        <v>1063404</v>
      </c>
      <c r="B248" s="28" t="s">
        <v>98</v>
      </c>
      <c r="C248" s="202">
        <v>6</v>
      </c>
      <c r="D248" s="27" t="s">
        <v>84</v>
      </c>
      <c r="E248" s="37">
        <f t="shared" si="19"/>
        <v>0</v>
      </c>
      <c r="F248" s="37">
        <f t="shared" si="20"/>
        <v>0</v>
      </c>
      <c r="G248" s="37">
        <f t="shared" si="21"/>
        <v>0</v>
      </c>
      <c r="H248" s="37">
        <f t="shared" si="22"/>
        <v>0</v>
      </c>
      <c r="I248" s="37">
        <f t="shared" si="23"/>
        <v>0</v>
      </c>
      <c r="J248" s="37">
        <f t="shared" si="24"/>
        <v>0</v>
      </c>
      <c r="K248" s="27">
        <f t="shared" si="25"/>
        <v>0</v>
      </c>
      <c r="L248" s="37">
        <f t="shared" si="26"/>
        <v>0</v>
      </c>
      <c r="M248" s="37">
        <f t="shared" si="27"/>
        <v>0</v>
      </c>
      <c r="N248" s="37">
        <f t="shared" si="28"/>
        <v>0</v>
      </c>
      <c r="O248" s="37">
        <f t="shared" si="29"/>
        <v>0</v>
      </c>
      <c r="P248" s="37">
        <f t="shared" si="30"/>
        <v>0</v>
      </c>
      <c r="Q248" s="37">
        <f t="shared" si="31"/>
        <v>0</v>
      </c>
      <c r="R248" s="37">
        <f t="shared" si="32"/>
        <v>0</v>
      </c>
      <c r="S248" s="37">
        <f t="shared" si="33"/>
        <v>0</v>
      </c>
      <c r="T248" s="37">
        <f t="shared" si="34"/>
        <v>0</v>
      </c>
      <c r="U248" s="37">
        <f t="shared" si="35"/>
        <v>0</v>
      </c>
      <c r="V248" s="45">
        <f t="shared" si="36"/>
        <v>0</v>
      </c>
      <c r="W248" s="199">
        <f t="shared" si="37"/>
        <v>0</v>
      </c>
    </row>
    <row r="249" spans="1:23" ht="11.25" hidden="1">
      <c r="A249" s="27">
        <v>1116678</v>
      </c>
      <c r="B249" s="28" t="s">
        <v>64</v>
      </c>
      <c r="C249" s="202">
        <v>6</v>
      </c>
      <c r="D249" s="27" t="s">
        <v>51</v>
      </c>
      <c r="E249" s="37">
        <f t="shared" si="19"/>
        <v>0</v>
      </c>
      <c r="F249" s="37">
        <f t="shared" si="20"/>
        <v>0</v>
      </c>
      <c r="G249" s="37">
        <f t="shared" si="21"/>
        <v>0</v>
      </c>
      <c r="H249" s="37">
        <f t="shared" si="22"/>
        <v>0</v>
      </c>
      <c r="I249" s="37">
        <f t="shared" si="23"/>
        <v>0</v>
      </c>
      <c r="J249" s="37">
        <f t="shared" si="24"/>
        <v>0</v>
      </c>
      <c r="K249" s="27">
        <f t="shared" si="25"/>
        <v>0</v>
      </c>
      <c r="L249" s="37">
        <f t="shared" si="26"/>
        <v>0</v>
      </c>
      <c r="M249" s="37">
        <f t="shared" si="27"/>
        <v>0</v>
      </c>
      <c r="N249" s="37">
        <f t="shared" si="28"/>
        <v>0</v>
      </c>
      <c r="O249" s="37">
        <f t="shared" si="29"/>
        <v>0</v>
      </c>
      <c r="P249" s="37">
        <f t="shared" si="30"/>
        <v>0</v>
      </c>
      <c r="Q249" s="37">
        <f t="shared" si="31"/>
        <v>0</v>
      </c>
      <c r="R249" s="37">
        <f t="shared" si="32"/>
        <v>0</v>
      </c>
      <c r="S249" s="37">
        <f t="shared" si="33"/>
        <v>0</v>
      </c>
      <c r="T249" s="37">
        <f t="shared" si="34"/>
        <v>0</v>
      </c>
      <c r="U249" s="37">
        <f t="shared" si="35"/>
        <v>0</v>
      </c>
      <c r="V249" s="45">
        <f t="shared" si="36"/>
        <v>0</v>
      </c>
      <c r="W249" s="199">
        <f t="shared" si="37"/>
        <v>0</v>
      </c>
    </row>
    <row r="250" spans="1:23" ht="11.25" hidden="1">
      <c r="A250" s="27">
        <v>2286673</v>
      </c>
      <c r="B250" s="28" t="s">
        <v>17</v>
      </c>
      <c r="C250" s="202">
        <v>6</v>
      </c>
      <c r="D250" s="27" t="s">
        <v>26</v>
      </c>
      <c r="E250" s="37">
        <f t="shared" si="19"/>
        <v>0</v>
      </c>
      <c r="F250" s="37">
        <f t="shared" si="20"/>
        <v>0</v>
      </c>
      <c r="G250" s="37">
        <f t="shared" si="21"/>
        <v>0</v>
      </c>
      <c r="H250" s="37">
        <f t="shared" si="22"/>
        <v>0</v>
      </c>
      <c r="I250" s="37">
        <f t="shared" si="23"/>
        <v>0</v>
      </c>
      <c r="J250" s="37">
        <f t="shared" si="24"/>
        <v>0</v>
      </c>
      <c r="K250" s="27">
        <f t="shared" si="25"/>
        <v>0</v>
      </c>
      <c r="L250" s="37">
        <f t="shared" si="26"/>
        <v>0</v>
      </c>
      <c r="M250" s="37">
        <f t="shared" si="27"/>
        <v>0</v>
      </c>
      <c r="N250" s="37">
        <f t="shared" si="28"/>
        <v>0</v>
      </c>
      <c r="O250" s="37">
        <f t="shared" si="29"/>
        <v>0</v>
      </c>
      <c r="P250" s="37">
        <f t="shared" si="30"/>
        <v>0</v>
      </c>
      <c r="Q250" s="37">
        <f t="shared" si="31"/>
        <v>0</v>
      </c>
      <c r="R250" s="37">
        <f t="shared" si="32"/>
        <v>0</v>
      </c>
      <c r="S250" s="37">
        <f t="shared" si="33"/>
        <v>0</v>
      </c>
      <c r="T250" s="37">
        <f t="shared" si="34"/>
        <v>0</v>
      </c>
      <c r="U250" s="37">
        <f t="shared" si="35"/>
        <v>0</v>
      </c>
      <c r="V250" s="45">
        <f t="shared" si="36"/>
        <v>0</v>
      </c>
      <c r="W250" s="199">
        <f t="shared" si="37"/>
        <v>0</v>
      </c>
    </row>
    <row r="251" spans="1:23" ht="11.25" hidden="1">
      <c r="A251" s="27">
        <v>2519939</v>
      </c>
      <c r="B251" s="28" t="s">
        <v>25</v>
      </c>
      <c r="C251" s="202">
        <v>6</v>
      </c>
      <c r="D251" s="27" t="s">
        <v>26</v>
      </c>
      <c r="E251" s="37">
        <f t="shared" si="19"/>
        <v>0</v>
      </c>
      <c r="F251" s="37">
        <f t="shared" si="20"/>
        <v>0</v>
      </c>
      <c r="G251" s="37">
        <f t="shared" si="21"/>
        <v>0</v>
      </c>
      <c r="H251" s="37">
        <f t="shared" si="22"/>
        <v>0</v>
      </c>
      <c r="I251" s="37">
        <f t="shared" si="23"/>
        <v>0</v>
      </c>
      <c r="J251" s="37">
        <f t="shared" si="24"/>
        <v>0</v>
      </c>
      <c r="K251" s="27">
        <f t="shared" si="25"/>
        <v>0</v>
      </c>
      <c r="L251" s="37">
        <f t="shared" si="26"/>
        <v>0</v>
      </c>
      <c r="M251" s="37">
        <f t="shared" si="27"/>
        <v>0</v>
      </c>
      <c r="N251" s="37">
        <f t="shared" si="28"/>
        <v>0</v>
      </c>
      <c r="O251" s="37">
        <f t="shared" si="29"/>
        <v>0</v>
      </c>
      <c r="P251" s="37">
        <f t="shared" si="30"/>
        <v>0</v>
      </c>
      <c r="Q251" s="37">
        <f t="shared" si="31"/>
        <v>0</v>
      </c>
      <c r="R251" s="37">
        <f t="shared" si="32"/>
        <v>0</v>
      </c>
      <c r="S251" s="37">
        <f t="shared" si="33"/>
        <v>0</v>
      </c>
      <c r="T251" s="37">
        <f t="shared" si="34"/>
        <v>0</v>
      </c>
      <c r="U251" s="37">
        <f t="shared" si="35"/>
        <v>0</v>
      </c>
      <c r="V251" s="45">
        <f t="shared" si="36"/>
        <v>0</v>
      </c>
      <c r="W251" s="199">
        <f t="shared" si="37"/>
        <v>0</v>
      </c>
    </row>
    <row r="252" spans="1:23" ht="11.25" hidden="1">
      <c r="A252" s="27">
        <v>1121212</v>
      </c>
      <c r="B252" s="28" t="s">
        <v>198</v>
      </c>
      <c r="C252" s="202">
        <v>6</v>
      </c>
      <c r="D252" s="27" t="s">
        <v>194</v>
      </c>
      <c r="E252" s="37">
        <f t="shared" si="19"/>
        <v>0</v>
      </c>
      <c r="F252" s="37">
        <f t="shared" si="20"/>
        <v>0</v>
      </c>
      <c r="G252" s="37">
        <f t="shared" si="21"/>
        <v>0</v>
      </c>
      <c r="H252" s="37">
        <f t="shared" si="22"/>
        <v>0</v>
      </c>
      <c r="I252" s="37">
        <f t="shared" si="23"/>
        <v>0</v>
      </c>
      <c r="J252" s="37">
        <f t="shared" si="24"/>
        <v>0</v>
      </c>
      <c r="K252" s="27">
        <f t="shared" si="25"/>
        <v>0</v>
      </c>
      <c r="L252" s="37">
        <f t="shared" si="26"/>
        <v>0</v>
      </c>
      <c r="M252" s="37">
        <f t="shared" si="27"/>
        <v>0</v>
      </c>
      <c r="N252" s="37">
        <f t="shared" si="28"/>
        <v>0</v>
      </c>
      <c r="O252" s="37">
        <f t="shared" si="29"/>
        <v>0</v>
      </c>
      <c r="P252" s="37">
        <f t="shared" si="30"/>
        <v>0</v>
      </c>
      <c r="Q252" s="37">
        <f t="shared" si="31"/>
        <v>0</v>
      </c>
      <c r="R252" s="37">
        <f t="shared" si="32"/>
        <v>0</v>
      </c>
      <c r="S252" s="37">
        <f t="shared" si="33"/>
        <v>0</v>
      </c>
      <c r="T252" s="37">
        <f t="shared" si="34"/>
        <v>0</v>
      </c>
      <c r="U252" s="37">
        <f t="shared" si="35"/>
        <v>0</v>
      </c>
      <c r="V252" s="45">
        <f t="shared" si="36"/>
        <v>0</v>
      </c>
      <c r="W252" s="199">
        <f t="shared" si="37"/>
        <v>0</v>
      </c>
    </row>
    <row r="253" spans="1:23" ht="11.25" hidden="1">
      <c r="A253" s="27">
        <v>1111371</v>
      </c>
      <c r="B253" s="28" t="s">
        <v>199</v>
      </c>
      <c r="C253" s="202">
        <v>6</v>
      </c>
      <c r="D253" s="27" t="s">
        <v>194</v>
      </c>
      <c r="E253" s="37">
        <f t="shared" si="19"/>
        <v>0</v>
      </c>
      <c r="F253" s="37">
        <f t="shared" si="20"/>
        <v>0</v>
      </c>
      <c r="G253" s="37">
        <f t="shared" si="21"/>
        <v>0</v>
      </c>
      <c r="H253" s="37">
        <f t="shared" si="22"/>
        <v>0</v>
      </c>
      <c r="I253" s="37">
        <f t="shared" si="23"/>
        <v>0</v>
      </c>
      <c r="J253" s="37">
        <f t="shared" si="24"/>
        <v>0</v>
      </c>
      <c r="K253" s="27">
        <f t="shared" si="25"/>
        <v>0</v>
      </c>
      <c r="L253" s="37">
        <f t="shared" si="26"/>
        <v>0</v>
      </c>
      <c r="M253" s="37">
        <f t="shared" si="27"/>
        <v>0</v>
      </c>
      <c r="N253" s="37">
        <f t="shared" si="28"/>
        <v>0</v>
      </c>
      <c r="O253" s="37">
        <f t="shared" si="29"/>
        <v>0</v>
      </c>
      <c r="P253" s="37">
        <f t="shared" si="30"/>
        <v>0</v>
      </c>
      <c r="Q253" s="37">
        <f t="shared" si="31"/>
        <v>0</v>
      </c>
      <c r="R253" s="37">
        <f t="shared" si="32"/>
        <v>0</v>
      </c>
      <c r="S253" s="37">
        <f t="shared" si="33"/>
        <v>0</v>
      </c>
      <c r="T253" s="37">
        <f t="shared" si="34"/>
        <v>0</v>
      </c>
      <c r="U253" s="37">
        <f t="shared" si="35"/>
        <v>0</v>
      </c>
      <c r="V253" s="45">
        <f t="shared" si="36"/>
        <v>0</v>
      </c>
      <c r="W253" s="199">
        <f t="shared" si="37"/>
        <v>0</v>
      </c>
    </row>
    <row r="254" spans="1:23" ht="11.25" hidden="1">
      <c r="A254" s="27">
        <v>2600561</v>
      </c>
      <c r="B254" s="28" t="s">
        <v>235</v>
      </c>
      <c r="C254" s="202">
        <v>6</v>
      </c>
      <c r="D254" s="27" t="s">
        <v>211</v>
      </c>
      <c r="E254" s="37">
        <f t="shared" si="19"/>
        <v>0</v>
      </c>
      <c r="F254" s="37">
        <f t="shared" si="20"/>
        <v>0</v>
      </c>
      <c r="G254" s="37">
        <f t="shared" si="21"/>
        <v>0</v>
      </c>
      <c r="H254" s="37">
        <f t="shared" si="22"/>
        <v>0</v>
      </c>
      <c r="I254" s="37">
        <f t="shared" si="23"/>
        <v>0</v>
      </c>
      <c r="J254" s="37">
        <f t="shared" si="24"/>
        <v>0</v>
      </c>
      <c r="K254" s="27">
        <f t="shared" si="25"/>
        <v>0</v>
      </c>
      <c r="L254" s="37">
        <f t="shared" si="26"/>
        <v>0</v>
      </c>
      <c r="M254" s="37">
        <f t="shared" si="27"/>
        <v>0</v>
      </c>
      <c r="N254" s="37">
        <f t="shared" si="28"/>
        <v>0</v>
      </c>
      <c r="O254" s="37">
        <f t="shared" si="29"/>
        <v>0</v>
      </c>
      <c r="P254" s="37">
        <f t="shared" si="30"/>
        <v>0</v>
      </c>
      <c r="Q254" s="37">
        <f t="shared" si="31"/>
        <v>0</v>
      </c>
      <c r="R254" s="37">
        <f t="shared" si="32"/>
        <v>0</v>
      </c>
      <c r="S254" s="37">
        <f t="shared" si="33"/>
        <v>0</v>
      </c>
      <c r="T254" s="37">
        <f t="shared" si="34"/>
        <v>0</v>
      </c>
      <c r="U254" s="37">
        <f t="shared" si="35"/>
        <v>0</v>
      </c>
      <c r="V254" s="45">
        <f t="shared" si="36"/>
        <v>0</v>
      </c>
      <c r="W254" s="199">
        <f t="shared" si="37"/>
        <v>0</v>
      </c>
    </row>
    <row r="255" spans="1:23" ht="11.25" hidden="1">
      <c r="A255" s="27">
        <v>1168444</v>
      </c>
      <c r="B255" s="28" t="s">
        <v>297</v>
      </c>
      <c r="C255" s="202">
        <v>6</v>
      </c>
      <c r="D255" s="27" t="s">
        <v>99</v>
      </c>
      <c r="E255" s="37">
        <f t="shared" si="19"/>
        <v>0</v>
      </c>
      <c r="F255" s="37">
        <f t="shared" si="20"/>
        <v>0</v>
      </c>
      <c r="G255" s="37">
        <f t="shared" si="21"/>
        <v>0</v>
      </c>
      <c r="H255" s="37">
        <f t="shared" si="22"/>
        <v>0</v>
      </c>
      <c r="I255" s="37">
        <f t="shared" si="23"/>
        <v>0</v>
      </c>
      <c r="J255" s="37">
        <f t="shared" si="24"/>
        <v>0</v>
      </c>
      <c r="K255" s="27">
        <f t="shared" si="25"/>
        <v>0</v>
      </c>
      <c r="L255" s="37">
        <f t="shared" si="26"/>
        <v>0</v>
      </c>
      <c r="M255" s="37">
        <f t="shared" si="27"/>
        <v>0</v>
      </c>
      <c r="N255" s="37">
        <f t="shared" si="28"/>
        <v>0</v>
      </c>
      <c r="O255" s="37">
        <f t="shared" si="29"/>
        <v>0</v>
      </c>
      <c r="P255" s="37">
        <f t="shared" si="30"/>
        <v>0</v>
      </c>
      <c r="Q255" s="37">
        <f t="shared" si="31"/>
        <v>0</v>
      </c>
      <c r="R255" s="37">
        <f t="shared" si="32"/>
        <v>0</v>
      </c>
      <c r="S255" s="37">
        <f t="shared" si="33"/>
        <v>0</v>
      </c>
      <c r="T255" s="37">
        <f t="shared" si="34"/>
        <v>18</v>
      </c>
      <c r="U255" s="37">
        <f t="shared" si="35"/>
        <v>0</v>
      </c>
      <c r="V255" s="45">
        <f t="shared" si="36"/>
        <v>0</v>
      </c>
      <c r="W255" s="199">
        <f t="shared" si="37"/>
        <v>18</v>
      </c>
    </row>
    <row r="256" spans="1:23" ht="11.25" hidden="1">
      <c r="A256" s="27">
        <v>1109057</v>
      </c>
      <c r="B256" s="28" t="s">
        <v>177</v>
      </c>
      <c r="C256" s="202">
        <v>6</v>
      </c>
      <c r="D256" s="27" t="s">
        <v>168</v>
      </c>
      <c r="E256" s="37">
        <f t="shared" si="19"/>
        <v>0</v>
      </c>
      <c r="F256" s="37">
        <f t="shared" si="20"/>
        <v>0</v>
      </c>
      <c r="G256" s="37">
        <f t="shared" si="21"/>
        <v>0</v>
      </c>
      <c r="H256" s="37">
        <f t="shared" si="22"/>
        <v>0</v>
      </c>
      <c r="I256" s="37">
        <f t="shared" si="23"/>
        <v>0</v>
      </c>
      <c r="J256" s="37">
        <f t="shared" si="24"/>
        <v>0</v>
      </c>
      <c r="K256" s="27">
        <f t="shared" si="25"/>
        <v>0</v>
      </c>
      <c r="L256" s="37">
        <f t="shared" si="26"/>
        <v>0</v>
      </c>
      <c r="M256" s="37">
        <f t="shared" si="27"/>
        <v>0</v>
      </c>
      <c r="N256" s="37">
        <f t="shared" si="28"/>
        <v>0</v>
      </c>
      <c r="O256" s="37">
        <f t="shared" si="29"/>
        <v>0</v>
      </c>
      <c r="P256" s="37">
        <f t="shared" si="30"/>
        <v>0</v>
      </c>
      <c r="Q256" s="37">
        <f t="shared" si="31"/>
        <v>0</v>
      </c>
      <c r="R256" s="37">
        <f t="shared" si="32"/>
        <v>0</v>
      </c>
      <c r="S256" s="37">
        <f t="shared" si="33"/>
        <v>0</v>
      </c>
      <c r="T256" s="37">
        <f t="shared" si="34"/>
        <v>0</v>
      </c>
      <c r="U256" s="37">
        <f t="shared" si="35"/>
        <v>0</v>
      </c>
      <c r="V256" s="45">
        <f t="shared" si="36"/>
        <v>0</v>
      </c>
      <c r="W256" s="199">
        <f t="shared" si="37"/>
        <v>0</v>
      </c>
    </row>
    <row r="257" spans="1:23" ht="11.25" hidden="1">
      <c r="A257" s="27">
        <v>1057637</v>
      </c>
      <c r="B257" s="28" t="s">
        <v>234</v>
      </c>
      <c r="C257" s="202">
        <v>6</v>
      </c>
      <c r="D257" s="27" t="s">
        <v>211</v>
      </c>
      <c r="E257" s="37">
        <f t="shared" si="19"/>
        <v>0</v>
      </c>
      <c r="F257" s="37">
        <f t="shared" si="20"/>
        <v>0</v>
      </c>
      <c r="G257" s="37">
        <f t="shared" si="21"/>
        <v>0</v>
      </c>
      <c r="H257" s="37">
        <f t="shared" si="22"/>
        <v>0</v>
      </c>
      <c r="I257" s="37">
        <f t="shared" si="23"/>
        <v>0</v>
      </c>
      <c r="J257" s="37">
        <f t="shared" si="24"/>
        <v>0</v>
      </c>
      <c r="K257" s="27">
        <f t="shared" si="25"/>
        <v>0</v>
      </c>
      <c r="L257" s="37">
        <f t="shared" si="26"/>
        <v>0</v>
      </c>
      <c r="M257" s="37">
        <f t="shared" si="27"/>
        <v>0</v>
      </c>
      <c r="N257" s="37">
        <f t="shared" si="28"/>
        <v>0</v>
      </c>
      <c r="O257" s="37">
        <f t="shared" si="29"/>
        <v>0</v>
      </c>
      <c r="P257" s="37">
        <f t="shared" si="30"/>
        <v>0</v>
      </c>
      <c r="Q257" s="37">
        <f t="shared" si="31"/>
        <v>0</v>
      </c>
      <c r="R257" s="37">
        <f t="shared" si="32"/>
        <v>0</v>
      </c>
      <c r="S257" s="37">
        <f t="shared" si="33"/>
        <v>0</v>
      </c>
      <c r="T257" s="37">
        <f t="shared" si="34"/>
        <v>0</v>
      </c>
      <c r="U257" s="37">
        <f t="shared" si="35"/>
        <v>0</v>
      </c>
      <c r="V257" s="45">
        <f t="shared" si="36"/>
        <v>0</v>
      </c>
      <c r="W257" s="199">
        <f t="shared" si="37"/>
        <v>0</v>
      </c>
    </row>
    <row r="258" spans="1:23" ht="11.25" hidden="1">
      <c r="A258" s="27">
        <v>1098052</v>
      </c>
      <c r="B258" s="28" t="s">
        <v>237</v>
      </c>
      <c r="C258" s="202">
        <v>6</v>
      </c>
      <c r="D258" s="27" t="s">
        <v>211</v>
      </c>
      <c r="E258" s="37">
        <f t="shared" si="19"/>
        <v>0</v>
      </c>
      <c r="F258" s="37">
        <f t="shared" si="20"/>
        <v>0</v>
      </c>
      <c r="G258" s="37">
        <f t="shared" si="21"/>
        <v>0</v>
      </c>
      <c r="H258" s="37">
        <f t="shared" si="22"/>
        <v>0</v>
      </c>
      <c r="I258" s="37">
        <f t="shared" si="23"/>
        <v>0</v>
      </c>
      <c r="J258" s="37">
        <f t="shared" si="24"/>
        <v>0</v>
      </c>
      <c r="K258" s="27">
        <f t="shared" si="25"/>
        <v>0</v>
      </c>
      <c r="L258" s="37">
        <f t="shared" si="26"/>
        <v>0</v>
      </c>
      <c r="M258" s="37">
        <f t="shared" si="27"/>
        <v>0</v>
      </c>
      <c r="N258" s="37">
        <f t="shared" si="28"/>
        <v>0</v>
      </c>
      <c r="O258" s="37">
        <f t="shared" si="29"/>
        <v>0</v>
      </c>
      <c r="P258" s="37">
        <f t="shared" si="30"/>
        <v>0</v>
      </c>
      <c r="Q258" s="37">
        <f t="shared" si="31"/>
        <v>0</v>
      </c>
      <c r="R258" s="37">
        <f t="shared" si="32"/>
        <v>0</v>
      </c>
      <c r="S258" s="37">
        <f t="shared" si="33"/>
        <v>0</v>
      </c>
      <c r="T258" s="37">
        <f t="shared" si="34"/>
        <v>0</v>
      </c>
      <c r="U258" s="37">
        <f t="shared" si="35"/>
        <v>0</v>
      </c>
      <c r="V258" s="45">
        <f t="shared" si="36"/>
        <v>0</v>
      </c>
      <c r="W258" s="199">
        <f t="shared" si="37"/>
        <v>0</v>
      </c>
    </row>
    <row r="259" spans="1:23" ht="11.25" hidden="1">
      <c r="A259" s="27">
        <v>1017496</v>
      </c>
      <c r="B259" s="28" t="s">
        <v>131</v>
      </c>
      <c r="C259" s="202">
        <v>6</v>
      </c>
      <c r="D259" s="27" t="s">
        <v>99</v>
      </c>
      <c r="E259" s="37">
        <f t="shared" si="19"/>
        <v>0</v>
      </c>
      <c r="F259" s="37">
        <f t="shared" si="20"/>
        <v>0</v>
      </c>
      <c r="G259" s="37">
        <f t="shared" si="21"/>
        <v>0</v>
      </c>
      <c r="H259" s="37">
        <f t="shared" si="22"/>
        <v>0</v>
      </c>
      <c r="I259" s="37">
        <f t="shared" si="23"/>
        <v>0</v>
      </c>
      <c r="J259" s="37">
        <f t="shared" si="24"/>
        <v>0</v>
      </c>
      <c r="K259" s="27">
        <f t="shared" si="25"/>
        <v>0</v>
      </c>
      <c r="L259" s="37">
        <f t="shared" si="26"/>
        <v>0</v>
      </c>
      <c r="M259" s="37">
        <f t="shared" si="27"/>
        <v>0</v>
      </c>
      <c r="N259" s="37">
        <f t="shared" si="28"/>
        <v>0</v>
      </c>
      <c r="O259" s="37">
        <f t="shared" si="29"/>
        <v>0</v>
      </c>
      <c r="P259" s="37">
        <f t="shared" si="30"/>
        <v>0</v>
      </c>
      <c r="Q259" s="37">
        <f t="shared" si="31"/>
        <v>0</v>
      </c>
      <c r="R259" s="37">
        <f t="shared" si="32"/>
        <v>0</v>
      </c>
      <c r="S259" s="37">
        <f t="shared" si="33"/>
        <v>0</v>
      </c>
      <c r="T259" s="37">
        <f t="shared" si="34"/>
        <v>0</v>
      </c>
      <c r="U259" s="37">
        <f t="shared" si="35"/>
        <v>0</v>
      </c>
      <c r="V259" s="45">
        <f t="shared" si="36"/>
        <v>0</v>
      </c>
      <c r="W259" s="199">
        <f t="shared" si="37"/>
        <v>0</v>
      </c>
    </row>
    <row r="260" spans="1:23" ht="11.25" hidden="1">
      <c r="A260" s="27">
        <v>1057953</v>
      </c>
      <c r="B260" s="28" t="s">
        <v>143</v>
      </c>
      <c r="C260" s="202">
        <v>6</v>
      </c>
      <c r="D260" s="27" t="s">
        <v>138</v>
      </c>
      <c r="E260" s="37">
        <f t="shared" si="19"/>
        <v>0</v>
      </c>
      <c r="F260" s="37">
        <f t="shared" si="20"/>
        <v>0</v>
      </c>
      <c r="G260" s="37">
        <f t="shared" si="21"/>
        <v>0</v>
      </c>
      <c r="H260" s="37">
        <f t="shared" si="22"/>
        <v>0</v>
      </c>
      <c r="I260" s="37">
        <f t="shared" si="23"/>
        <v>0</v>
      </c>
      <c r="J260" s="37">
        <f t="shared" si="24"/>
        <v>0</v>
      </c>
      <c r="K260" s="27">
        <f t="shared" si="25"/>
        <v>0</v>
      </c>
      <c r="L260" s="37">
        <f t="shared" si="26"/>
        <v>0</v>
      </c>
      <c r="M260" s="37">
        <f t="shared" si="27"/>
        <v>0</v>
      </c>
      <c r="N260" s="37">
        <f t="shared" si="28"/>
        <v>0</v>
      </c>
      <c r="O260" s="37">
        <f t="shared" si="29"/>
        <v>0</v>
      </c>
      <c r="P260" s="37">
        <f t="shared" si="30"/>
        <v>0</v>
      </c>
      <c r="Q260" s="37">
        <f t="shared" si="31"/>
        <v>0</v>
      </c>
      <c r="R260" s="37">
        <f t="shared" si="32"/>
        <v>0</v>
      </c>
      <c r="S260" s="37">
        <f t="shared" si="33"/>
        <v>0</v>
      </c>
      <c r="T260" s="37">
        <f t="shared" si="34"/>
        <v>0</v>
      </c>
      <c r="U260" s="37">
        <f t="shared" si="35"/>
        <v>0</v>
      </c>
      <c r="V260" s="45">
        <f t="shared" si="36"/>
        <v>0</v>
      </c>
      <c r="W260" s="199">
        <f t="shared" si="37"/>
        <v>0</v>
      </c>
    </row>
    <row r="261" spans="1:23" ht="11.25" hidden="1">
      <c r="A261" s="27">
        <v>1004884</v>
      </c>
      <c r="B261" s="28" t="s">
        <v>58</v>
      </c>
      <c r="C261" s="202">
        <v>6</v>
      </c>
      <c r="D261" s="27" t="s">
        <v>51</v>
      </c>
      <c r="E261" s="37">
        <f aca="true" t="shared" si="38" ref="E261:E317">IF(ISNA(VLOOKUP($A261,chpt87,5,FALSE)),0,(VLOOKUP($A261,chpt87,5,FALSE)))</f>
        <v>0</v>
      </c>
      <c r="F261" s="37">
        <f aca="true" t="shared" si="39" ref="F261:F317">IF(ISNA(VLOOKUP($A261,Loups,5,FALSE)),0,(VLOOKUP($A261,Loups,5,FALSE)))</f>
        <v>0</v>
      </c>
      <c r="G261" s="37">
        <f aca="true" t="shared" si="40" ref="G261:G317">IF(ISNA(VLOOKUP($A261,chpt19,5,FALSE)),0,(VLOOKUP($A261,chpt19,5,FALSE)))</f>
        <v>0</v>
      </c>
      <c r="H261" s="37">
        <f aca="true" t="shared" si="41" ref="H261:H317">IF(ISNA(VLOOKUP($A261,Poilus,5,FALSE)),0,(VLOOKUP($A261,Poilus,5,FALSE)))</f>
        <v>0</v>
      </c>
      <c r="I261" s="37">
        <f aca="true" t="shared" si="42" ref="I261:I317">IF(ISNA(VLOOKUP($A261,phase1,5,FALSE)),0,(VLOOKUP($A261,phase1,5,FALSE)))</f>
        <v>0</v>
      </c>
      <c r="J261" s="37">
        <f aca="true" t="shared" si="43" ref="J261:J317">IF(ISNA(VLOOKUP($A261,smblitz,5,FALSE)),0,(VLOOKUP($A261,smblitz,5,FALSE)))</f>
        <v>0</v>
      </c>
      <c r="K261" s="27">
        <f aca="true" t="shared" si="44" ref="K261:K317">IF(ISNA(VLOOKUP($A261,smond,5,FALSE)),0,(VLOOKUP($A261,smond,5,FALSE)))</f>
        <v>0</v>
      </c>
      <c r="L261" s="37">
        <f aca="true" t="shared" si="45" ref="L261:L317">IF(ISNA(VLOOKUP($A261,chpt24,5,FALSE)),0,(VLOOKUP($A261,chpt24,5,FALSE)))</f>
        <v>0</v>
      </c>
      <c r="M261" s="37">
        <f aca="true" t="shared" si="46" ref="M261:M317">IF(ISNA(VLOOKUP($A261,phase2,5,FALSE)),0,(VLOOKUP($A261,phase2,5,FALSE)))</f>
        <v>0</v>
      </c>
      <c r="N261" s="37">
        <f aca="true" t="shared" si="47" ref="N261:N317">IF(ISNA(VLOOKUP($A261,phase3,5,FALSE)),0,(VLOOKUP($A261,phase3,5,FALSE)))</f>
        <v>0</v>
      </c>
      <c r="O261" s="37">
        <f aca="true" t="shared" si="48" ref="O261:O317">IF(ISNA(VLOOKUP($A261,chreg,5,FALSE)),0,(VLOOKUP($A261,chreg,5,FALSE)))</f>
        <v>0</v>
      </c>
      <c r="P261" s="37">
        <f aca="true" t="shared" si="49" ref="P261:P317">IF(ISNA(VLOOKUP($A261,eymoutiers,5,FALSE)),0,(VLOOKUP($A261,eymoutiers,5,FALSE)))</f>
        <v>0</v>
      </c>
      <c r="Q261" s="37">
        <f aca="true" t="shared" si="50" ref="Q261:Q317">IF(ISNA(VLOOKUP($A261,neuvic,5,FALSE)),0,(VLOOKUP($A261,neuvic,5,FALSE)))</f>
        <v>0</v>
      </c>
      <c r="R261" s="37">
        <f aca="true" t="shared" si="51" ref="R261:R317">IF(ISNA(VLOOKUP($A261,chalus,5,FALSE)),0,(VLOOKUP($A261,chalus,5,FALSE)))</f>
        <v>0</v>
      </c>
      <c r="S261" s="37">
        <f aca="true" t="shared" si="52" ref="S261:S317">IF(ISNA(VLOOKUP($A261,smrap,5,FALSE)),0,(VLOOKUP($A261,smrap,5,FALSE)))</f>
        <v>0</v>
      </c>
      <c r="T261" s="37">
        <f aca="true" t="shared" si="53" ref="T261:T317">IF(ISNA(VLOOKUP($A261,sorges,5,FALSE)),0,(VLOOKUP($A261,sorges,5,FALSE)))</f>
        <v>0</v>
      </c>
      <c r="U261" s="37">
        <f aca="true" t="shared" si="54" ref="U261:U317">IF(ISNA(VLOOKUP($A261,mussidan2,5,FALSE)),0,(VLOOKUP($A261,mussidan2,5,FALSE)))</f>
        <v>0</v>
      </c>
      <c r="V261" s="45">
        <f aca="true" t="shared" si="55" ref="V261:V317">IF(ISNA(VLOOKUP($A261,mussidan3,5,FALSE)),0,(VLOOKUP($A261,mussidan3,5,FALSE)))</f>
        <v>0</v>
      </c>
      <c r="W261" s="199">
        <f aca="true" t="shared" si="56" ref="W261:W317">SUM(E261:V261)</f>
        <v>0</v>
      </c>
    </row>
    <row r="262" spans="1:23" ht="11.25" hidden="1">
      <c r="A262" s="27">
        <v>2600572</v>
      </c>
      <c r="B262" s="28" t="s">
        <v>238</v>
      </c>
      <c r="C262" s="202">
        <v>6</v>
      </c>
      <c r="D262" s="27" t="s">
        <v>211</v>
      </c>
      <c r="E262" s="37">
        <f t="shared" si="38"/>
        <v>0</v>
      </c>
      <c r="F262" s="37">
        <f t="shared" si="39"/>
        <v>0</v>
      </c>
      <c r="G262" s="37">
        <f t="shared" si="40"/>
        <v>0</v>
      </c>
      <c r="H262" s="37">
        <f t="shared" si="41"/>
        <v>0</v>
      </c>
      <c r="I262" s="37">
        <f t="shared" si="42"/>
        <v>0</v>
      </c>
      <c r="J262" s="37">
        <f t="shared" si="43"/>
        <v>0</v>
      </c>
      <c r="K262" s="27">
        <f t="shared" si="44"/>
        <v>0</v>
      </c>
      <c r="L262" s="37">
        <f t="shared" si="45"/>
        <v>0</v>
      </c>
      <c r="M262" s="37">
        <f t="shared" si="46"/>
        <v>0</v>
      </c>
      <c r="N262" s="37">
        <f t="shared" si="47"/>
        <v>0</v>
      </c>
      <c r="O262" s="37">
        <f t="shared" si="48"/>
        <v>0</v>
      </c>
      <c r="P262" s="37">
        <f t="shared" si="49"/>
        <v>0</v>
      </c>
      <c r="Q262" s="37">
        <f t="shared" si="50"/>
        <v>0</v>
      </c>
      <c r="R262" s="37">
        <f t="shared" si="51"/>
        <v>0</v>
      </c>
      <c r="S262" s="37">
        <f t="shared" si="52"/>
        <v>0</v>
      </c>
      <c r="T262" s="37">
        <f t="shared" si="53"/>
        <v>0</v>
      </c>
      <c r="U262" s="37">
        <f t="shared" si="54"/>
        <v>0</v>
      </c>
      <c r="V262" s="45">
        <f t="shared" si="55"/>
        <v>0</v>
      </c>
      <c r="W262" s="199">
        <f t="shared" si="56"/>
        <v>0</v>
      </c>
    </row>
    <row r="263" spans="1:23" ht="11.25" hidden="1">
      <c r="A263" s="27">
        <v>1021929</v>
      </c>
      <c r="B263" s="28" t="s">
        <v>116</v>
      </c>
      <c r="C263" s="202">
        <v>6</v>
      </c>
      <c r="D263" s="27" t="s">
        <v>99</v>
      </c>
      <c r="E263" s="37">
        <f t="shared" si="38"/>
        <v>0</v>
      </c>
      <c r="F263" s="37">
        <f t="shared" si="39"/>
        <v>0</v>
      </c>
      <c r="G263" s="37">
        <f t="shared" si="40"/>
        <v>0</v>
      </c>
      <c r="H263" s="37">
        <f t="shared" si="41"/>
        <v>0</v>
      </c>
      <c r="I263" s="37">
        <f t="shared" si="42"/>
        <v>0</v>
      </c>
      <c r="J263" s="37">
        <f t="shared" si="43"/>
        <v>0</v>
      </c>
      <c r="K263" s="27">
        <f t="shared" si="44"/>
        <v>0</v>
      </c>
      <c r="L263" s="37">
        <f t="shared" si="45"/>
        <v>0</v>
      </c>
      <c r="M263" s="37">
        <f t="shared" si="46"/>
        <v>0</v>
      </c>
      <c r="N263" s="37">
        <f t="shared" si="47"/>
        <v>0</v>
      </c>
      <c r="O263" s="37">
        <f t="shared" si="48"/>
        <v>0</v>
      </c>
      <c r="P263" s="37">
        <f t="shared" si="49"/>
        <v>0</v>
      </c>
      <c r="Q263" s="37">
        <f t="shared" si="50"/>
        <v>0</v>
      </c>
      <c r="R263" s="37">
        <f t="shared" si="51"/>
        <v>0</v>
      </c>
      <c r="S263" s="37">
        <f t="shared" si="52"/>
        <v>0</v>
      </c>
      <c r="T263" s="37">
        <f t="shared" si="53"/>
        <v>0</v>
      </c>
      <c r="U263" s="37">
        <f t="shared" si="54"/>
        <v>0</v>
      </c>
      <c r="V263" s="45">
        <f t="shared" si="55"/>
        <v>0</v>
      </c>
      <c r="W263" s="199">
        <f t="shared" si="56"/>
        <v>0</v>
      </c>
    </row>
    <row r="264" spans="1:23" ht="11.25" hidden="1">
      <c r="A264" s="27">
        <v>2548023</v>
      </c>
      <c r="B264" s="28" t="s">
        <v>137</v>
      </c>
      <c r="C264" s="202">
        <v>6</v>
      </c>
      <c r="D264" s="27" t="s">
        <v>132</v>
      </c>
      <c r="E264" s="37">
        <f t="shared" si="38"/>
        <v>0</v>
      </c>
      <c r="F264" s="37">
        <f t="shared" si="39"/>
        <v>0</v>
      </c>
      <c r="G264" s="37">
        <f t="shared" si="40"/>
        <v>0</v>
      </c>
      <c r="H264" s="37">
        <f t="shared" si="41"/>
        <v>0</v>
      </c>
      <c r="I264" s="37">
        <f t="shared" si="42"/>
        <v>0</v>
      </c>
      <c r="J264" s="37">
        <f t="shared" si="43"/>
        <v>0</v>
      </c>
      <c r="K264" s="27">
        <f t="shared" si="44"/>
        <v>0</v>
      </c>
      <c r="L264" s="37">
        <f t="shared" si="45"/>
        <v>0</v>
      </c>
      <c r="M264" s="37">
        <f t="shared" si="46"/>
        <v>0</v>
      </c>
      <c r="N264" s="37">
        <f t="shared" si="47"/>
        <v>0</v>
      </c>
      <c r="O264" s="37">
        <f t="shared" si="48"/>
        <v>0</v>
      </c>
      <c r="P264" s="37">
        <f t="shared" si="49"/>
        <v>0</v>
      </c>
      <c r="Q264" s="37">
        <f t="shared" si="50"/>
        <v>0</v>
      </c>
      <c r="R264" s="37">
        <f t="shared" si="51"/>
        <v>0</v>
      </c>
      <c r="S264" s="37">
        <f t="shared" si="52"/>
        <v>0</v>
      </c>
      <c r="T264" s="37">
        <f t="shared" si="53"/>
        <v>0</v>
      </c>
      <c r="U264" s="37">
        <f t="shared" si="54"/>
        <v>0</v>
      </c>
      <c r="V264" s="45">
        <f t="shared" si="55"/>
        <v>0</v>
      </c>
      <c r="W264" s="199">
        <f t="shared" si="56"/>
        <v>0</v>
      </c>
    </row>
    <row r="265" spans="1:23" ht="11.25" hidden="1">
      <c r="A265" s="27">
        <v>1001523</v>
      </c>
      <c r="B265" s="28" t="s">
        <v>323</v>
      </c>
      <c r="C265" s="202">
        <v>7</v>
      </c>
      <c r="D265" s="27" t="s">
        <v>99</v>
      </c>
      <c r="E265" s="37">
        <f t="shared" si="38"/>
        <v>0</v>
      </c>
      <c r="F265" s="37">
        <f t="shared" si="39"/>
        <v>0</v>
      </c>
      <c r="G265" s="37">
        <f t="shared" si="40"/>
        <v>0</v>
      </c>
      <c r="H265" s="37">
        <f t="shared" si="41"/>
        <v>0</v>
      </c>
      <c r="I265" s="37">
        <f t="shared" si="42"/>
        <v>0</v>
      </c>
      <c r="J265" s="37">
        <f t="shared" si="43"/>
        <v>0</v>
      </c>
      <c r="K265" s="27">
        <f t="shared" si="44"/>
        <v>0</v>
      </c>
      <c r="L265" s="37">
        <f t="shared" si="45"/>
        <v>0</v>
      </c>
      <c r="M265" s="37">
        <f t="shared" si="46"/>
        <v>0</v>
      </c>
      <c r="N265" s="37">
        <f t="shared" si="47"/>
        <v>0</v>
      </c>
      <c r="O265" s="37">
        <f t="shared" si="48"/>
        <v>0</v>
      </c>
      <c r="P265" s="37">
        <f t="shared" si="49"/>
        <v>0</v>
      </c>
      <c r="Q265" s="37">
        <f t="shared" si="50"/>
        <v>0</v>
      </c>
      <c r="R265" s="37">
        <f t="shared" si="51"/>
        <v>0</v>
      </c>
      <c r="S265" s="37">
        <f t="shared" si="52"/>
        <v>0</v>
      </c>
      <c r="T265" s="37">
        <f t="shared" si="53"/>
        <v>0</v>
      </c>
      <c r="U265" s="37">
        <f t="shared" si="54"/>
        <v>0</v>
      </c>
      <c r="V265" s="45">
        <f t="shared" si="55"/>
        <v>0</v>
      </c>
      <c r="W265" s="199">
        <f t="shared" si="56"/>
        <v>0</v>
      </c>
    </row>
    <row r="266" spans="1:23" ht="11.25" hidden="1">
      <c r="A266" s="27">
        <v>1149953</v>
      </c>
      <c r="B266" s="28" t="s">
        <v>324</v>
      </c>
      <c r="C266" s="202">
        <v>7</v>
      </c>
      <c r="D266" s="27" t="s">
        <v>138</v>
      </c>
      <c r="E266" s="37">
        <f t="shared" si="38"/>
        <v>0</v>
      </c>
      <c r="F266" s="37">
        <f t="shared" si="39"/>
        <v>0</v>
      </c>
      <c r="G266" s="37">
        <f t="shared" si="40"/>
        <v>0</v>
      </c>
      <c r="H266" s="37">
        <f t="shared" si="41"/>
        <v>0</v>
      </c>
      <c r="I266" s="37">
        <f t="shared" si="42"/>
        <v>0</v>
      </c>
      <c r="J266" s="37">
        <f t="shared" si="43"/>
        <v>0</v>
      </c>
      <c r="K266" s="27">
        <f t="shared" si="44"/>
        <v>0</v>
      </c>
      <c r="L266" s="37">
        <f t="shared" si="45"/>
        <v>0</v>
      </c>
      <c r="M266" s="37">
        <f t="shared" si="46"/>
        <v>0</v>
      </c>
      <c r="N266" s="37">
        <f t="shared" si="47"/>
        <v>0</v>
      </c>
      <c r="O266" s="37">
        <f t="shared" si="48"/>
        <v>0</v>
      </c>
      <c r="P266" s="37">
        <f t="shared" si="49"/>
        <v>0</v>
      </c>
      <c r="Q266" s="37">
        <f t="shared" si="50"/>
        <v>0</v>
      </c>
      <c r="R266" s="37">
        <f t="shared" si="51"/>
        <v>0</v>
      </c>
      <c r="S266" s="37">
        <f t="shared" si="52"/>
        <v>0</v>
      </c>
      <c r="T266" s="37">
        <f t="shared" si="53"/>
        <v>0</v>
      </c>
      <c r="U266" s="37">
        <f t="shared" si="54"/>
        <v>0</v>
      </c>
      <c r="V266" s="45">
        <f t="shared" si="55"/>
        <v>0</v>
      </c>
      <c r="W266" s="199">
        <f t="shared" si="56"/>
        <v>0</v>
      </c>
    </row>
    <row r="267" spans="1:23" ht="11.25" hidden="1">
      <c r="A267" s="27">
        <v>1168291</v>
      </c>
      <c r="B267" s="28" t="s">
        <v>325</v>
      </c>
      <c r="C267" s="202">
        <v>7</v>
      </c>
      <c r="D267" s="27" t="s">
        <v>99</v>
      </c>
      <c r="E267" s="37">
        <f t="shared" si="38"/>
        <v>0</v>
      </c>
      <c r="F267" s="37">
        <f t="shared" si="39"/>
        <v>0</v>
      </c>
      <c r="G267" s="37">
        <f t="shared" si="40"/>
        <v>0</v>
      </c>
      <c r="H267" s="37">
        <f t="shared" si="41"/>
        <v>0</v>
      </c>
      <c r="I267" s="37">
        <f t="shared" si="42"/>
        <v>0</v>
      </c>
      <c r="J267" s="37">
        <f t="shared" si="43"/>
        <v>0</v>
      </c>
      <c r="K267" s="27">
        <f t="shared" si="44"/>
        <v>0</v>
      </c>
      <c r="L267" s="37">
        <f t="shared" si="45"/>
        <v>0</v>
      </c>
      <c r="M267" s="37">
        <f t="shared" si="46"/>
        <v>0</v>
      </c>
      <c r="N267" s="37">
        <f t="shared" si="47"/>
        <v>0</v>
      </c>
      <c r="O267" s="37">
        <f t="shared" si="48"/>
        <v>0</v>
      </c>
      <c r="P267" s="37">
        <f t="shared" si="49"/>
        <v>0</v>
      </c>
      <c r="Q267" s="37">
        <f t="shared" si="50"/>
        <v>0</v>
      </c>
      <c r="R267" s="37">
        <f t="shared" si="51"/>
        <v>0</v>
      </c>
      <c r="S267" s="37">
        <f t="shared" si="52"/>
        <v>0</v>
      </c>
      <c r="T267" s="37">
        <f t="shared" si="53"/>
        <v>0</v>
      </c>
      <c r="U267" s="37">
        <f t="shared" si="54"/>
        <v>0</v>
      </c>
      <c r="V267" s="45">
        <f t="shared" si="55"/>
        <v>0</v>
      </c>
      <c r="W267" s="199">
        <f t="shared" si="56"/>
        <v>0</v>
      </c>
    </row>
    <row r="268" spans="1:23" ht="11.25" hidden="1">
      <c r="A268" s="27">
        <v>1159636</v>
      </c>
      <c r="B268" s="28" t="s">
        <v>326</v>
      </c>
      <c r="C268" s="202">
        <v>7</v>
      </c>
      <c r="D268" s="27" t="s">
        <v>211</v>
      </c>
      <c r="E268" s="37">
        <f t="shared" si="38"/>
        <v>0</v>
      </c>
      <c r="F268" s="37">
        <f t="shared" si="39"/>
        <v>0</v>
      </c>
      <c r="G268" s="37">
        <f t="shared" si="40"/>
        <v>0</v>
      </c>
      <c r="H268" s="37">
        <f t="shared" si="41"/>
        <v>0</v>
      </c>
      <c r="I268" s="37">
        <f t="shared" si="42"/>
        <v>0</v>
      </c>
      <c r="J268" s="37">
        <f t="shared" si="43"/>
        <v>0</v>
      </c>
      <c r="K268" s="27">
        <f t="shared" si="44"/>
        <v>0</v>
      </c>
      <c r="L268" s="37">
        <f t="shared" si="45"/>
        <v>0</v>
      </c>
      <c r="M268" s="37">
        <f t="shared" si="46"/>
        <v>0</v>
      </c>
      <c r="N268" s="37">
        <f t="shared" si="47"/>
        <v>0</v>
      </c>
      <c r="O268" s="37">
        <f t="shared" si="48"/>
        <v>0</v>
      </c>
      <c r="P268" s="37">
        <f t="shared" si="49"/>
        <v>0</v>
      </c>
      <c r="Q268" s="37">
        <f t="shared" si="50"/>
        <v>0</v>
      </c>
      <c r="R268" s="37">
        <f t="shared" si="51"/>
        <v>0</v>
      </c>
      <c r="S268" s="37">
        <f t="shared" si="52"/>
        <v>0</v>
      </c>
      <c r="T268" s="37">
        <f t="shared" si="53"/>
        <v>0</v>
      </c>
      <c r="U268" s="37">
        <f t="shared" si="54"/>
        <v>0</v>
      </c>
      <c r="V268" s="45">
        <f t="shared" si="55"/>
        <v>0</v>
      </c>
      <c r="W268" s="199">
        <f t="shared" si="56"/>
        <v>0</v>
      </c>
    </row>
    <row r="269" spans="1:23" ht="11.25" hidden="1">
      <c r="A269" s="27">
        <v>1159057</v>
      </c>
      <c r="B269" s="28" t="s">
        <v>327</v>
      </c>
      <c r="C269" s="202">
        <v>7</v>
      </c>
      <c r="D269" s="27" t="s">
        <v>296</v>
      </c>
      <c r="E269" s="37">
        <f t="shared" si="38"/>
        <v>0</v>
      </c>
      <c r="F269" s="37">
        <f t="shared" si="39"/>
        <v>0</v>
      </c>
      <c r="G269" s="37">
        <f t="shared" si="40"/>
        <v>0</v>
      </c>
      <c r="H269" s="37">
        <f t="shared" si="41"/>
        <v>0</v>
      </c>
      <c r="I269" s="37">
        <f t="shared" si="42"/>
        <v>0</v>
      </c>
      <c r="J269" s="37">
        <f t="shared" si="43"/>
        <v>0</v>
      </c>
      <c r="K269" s="27">
        <f t="shared" si="44"/>
        <v>0</v>
      </c>
      <c r="L269" s="37">
        <f t="shared" si="45"/>
        <v>0</v>
      </c>
      <c r="M269" s="37">
        <f t="shared" si="46"/>
        <v>0</v>
      </c>
      <c r="N269" s="37">
        <f t="shared" si="47"/>
        <v>0</v>
      </c>
      <c r="O269" s="37">
        <f t="shared" si="48"/>
        <v>0</v>
      </c>
      <c r="P269" s="37">
        <f t="shared" si="49"/>
        <v>0</v>
      </c>
      <c r="Q269" s="37">
        <f t="shared" si="50"/>
        <v>0</v>
      </c>
      <c r="R269" s="37">
        <f t="shared" si="51"/>
        <v>0</v>
      </c>
      <c r="S269" s="37">
        <f t="shared" si="52"/>
        <v>0</v>
      </c>
      <c r="T269" s="37">
        <f t="shared" si="53"/>
        <v>0</v>
      </c>
      <c r="U269" s="37">
        <f t="shared" si="54"/>
        <v>0</v>
      </c>
      <c r="V269" s="45">
        <f t="shared" si="55"/>
        <v>0</v>
      </c>
      <c r="W269" s="199">
        <f t="shared" si="56"/>
        <v>0</v>
      </c>
    </row>
    <row r="270" spans="1:23" ht="11.25" hidden="1">
      <c r="A270" s="27">
        <v>1108802</v>
      </c>
      <c r="B270" s="28" t="s">
        <v>67</v>
      </c>
      <c r="C270" s="202">
        <v>7</v>
      </c>
      <c r="D270" s="27" t="s">
        <v>51</v>
      </c>
      <c r="E270" s="37">
        <f t="shared" si="38"/>
        <v>0</v>
      </c>
      <c r="F270" s="37">
        <f t="shared" si="39"/>
        <v>0</v>
      </c>
      <c r="G270" s="37">
        <f t="shared" si="40"/>
        <v>0</v>
      </c>
      <c r="H270" s="37">
        <f t="shared" si="41"/>
        <v>0</v>
      </c>
      <c r="I270" s="37">
        <f t="shared" si="42"/>
        <v>0</v>
      </c>
      <c r="J270" s="37">
        <f t="shared" si="43"/>
        <v>0</v>
      </c>
      <c r="K270" s="27">
        <f t="shared" si="44"/>
        <v>0</v>
      </c>
      <c r="L270" s="37">
        <f t="shared" si="45"/>
        <v>0</v>
      </c>
      <c r="M270" s="37">
        <f t="shared" si="46"/>
        <v>0</v>
      </c>
      <c r="N270" s="37">
        <f t="shared" si="47"/>
        <v>0</v>
      </c>
      <c r="O270" s="37">
        <f t="shared" si="48"/>
        <v>0</v>
      </c>
      <c r="P270" s="37">
        <f t="shared" si="49"/>
        <v>0</v>
      </c>
      <c r="Q270" s="37">
        <f t="shared" si="50"/>
        <v>0</v>
      </c>
      <c r="R270" s="37">
        <f t="shared" si="51"/>
        <v>0</v>
      </c>
      <c r="S270" s="37">
        <f t="shared" si="52"/>
        <v>0</v>
      </c>
      <c r="T270" s="37">
        <f t="shared" si="53"/>
        <v>0</v>
      </c>
      <c r="U270" s="37">
        <f t="shared" si="54"/>
        <v>0</v>
      </c>
      <c r="V270" s="45">
        <f t="shared" si="55"/>
        <v>0</v>
      </c>
      <c r="W270" s="199">
        <f t="shared" si="56"/>
        <v>0</v>
      </c>
    </row>
    <row r="271" spans="1:23" ht="11.25" hidden="1">
      <c r="A271" s="27">
        <v>1168039</v>
      </c>
      <c r="B271" s="28" t="s">
        <v>328</v>
      </c>
      <c r="C271" s="202">
        <v>7</v>
      </c>
      <c r="D271" s="27" t="s">
        <v>144</v>
      </c>
      <c r="E271" s="37">
        <f t="shared" si="38"/>
        <v>0</v>
      </c>
      <c r="F271" s="37">
        <f t="shared" si="39"/>
        <v>0</v>
      </c>
      <c r="G271" s="37">
        <f t="shared" si="40"/>
        <v>0</v>
      </c>
      <c r="H271" s="37">
        <f t="shared" si="41"/>
        <v>0</v>
      </c>
      <c r="I271" s="37">
        <f t="shared" si="42"/>
        <v>0</v>
      </c>
      <c r="J271" s="37">
        <f t="shared" si="43"/>
        <v>0</v>
      </c>
      <c r="K271" s="27">
        <f t="shared" si="44"/>
        <v>0</v>
      </c>
      <c r="L271" s="37">
        <f t="shared" si="45"/>
        <v>0</v>
      </c>
      <c r="M271" s="37">
        <f t="shared" si="46"/>
        <v>0</v>
      </c>
      <c r="N271" s="37">
        <f t="shared" si="47"/>
        <v>0</v>
      </c>
      <c r="O271" s="37">
        <f t="shared" si="48"/>
        <v>0</v>
      </c>
      <c r="P271" s="37">
        <f t="shared" si="49"/>
        <v>0</v>
      </c>
      <c r="Q271" s="37">
        <f t="shared" si="50"/>
        <v>0</v>
      </c>
      <c r="R271" s="37">
        <f t="shared" si="51"/>
        <v>0</v>
      </c>
      <c r="S271" s="37">
        <f t="shared" si="52"/>
        <v>0</v>
      </c>
      <c r="T271" s="37">
        <f t="shared" si="53"/>
        <v>0</v>
      </c>
      <c r="U271" s="37">
        <f t="shared" si="54"/>
        <v>0</v>
      </c>
      <c r="V271" s="45">
        <f t="shared" si="55"/>
        <v>0</v>
      </c>
      <c r="W271" s="199">
        <f t="shared" si="56"/>
        <v>0</v>
      </c>
    </row>
    <row r="272" spans="1:23" ht="11.25" hidden="1">
      <c r="A272" s="27">
        <v>1163457</v>
      </c>
      <c r="B272" s="28" t="s">
        <v>68</v>
      </c>
      <c r="C272" s="202">
        <v>7</v>
      </c>
      <c r="D272" s="27" t="s">
        <v>51</v>
      </c>
      <c r="E272" s="37">
        <f t="shared" si="38"/>
        <v>0</v>
      </c>
      <c r="F272" s="37">
        <f t="shared" si="39"/>
        <v>0</v>
      </c>
      <c r="G272" s="37">
        <f t="shared" si="40"/>
        <v>0</v>
      </c>
      <c r="H272" s="37">
        <f t="shared" si="41"/>
        <v>0</v>
      </c>
      <c r="I272" s="37">
        <f t="shared" si="42"/>
        <v>0</v>
      </c>
      <c r="J272" s="37">
        <f t="shared" si="43"/>
        <v>0</v>
      </c>
      <c r="K272" s="27">
        <f t="shared" si="44"/>
        <v>0</v>
      </c>
      <c r="L272" s="37">
        <f t="shared" si="45"/>
        <v>0</v>
      </c>
      <c r="M272" s="37">
        <f t="shared" si="46"/>
        <v>0</v>
      </c>
      <c r="N272" s="37">
        <f t="shared" si="47"/>
        <v>0</v>
      </c>
      <c r="O272" s="37">
        <f t="shared" si="48"/>
        <v>0</v>
      </c>
      <c r="P272" s="37">
        <f t="shared" si="49"/>
        <v>0</v>
      </c>
      <c r="Q272" s="37">
        <f t="shared" si="50"/>
        <v>0</v>
      </c>
      <c r="R272" s="37">
        <f t="shared" si="51"/>
        <v>0</v>
      </c>
      <c r="S272" s="37">
        <f t="shared" si="52"/>
        <v>0</v>
      </c>
      <c r="T272" s="37">
        <f t="shared" si="53"/>
        <v>0</v>
      </c>
      <c r="U272" s="37">
        <f t="shared" si="54"/>
        <v>0</v>
      </c>
      <c r="V272" s="45">
        <f t="shared" si="55"/>
        <v>0</v>
      </c>
      <c r="W272" s="199">
        <f t="shared" si="56"/>
        <v>0</v>
      </c>
    </row>
    <row r="273" spans="1:23" ht="11.25" hidden="1">
      <c r="A273" s="27">
        <v>1157717</v>
      </c>
      <c r="B273" s="28" t="s">
        <v>329</v>
      </c>
      <c r="C273" s="202">
        <v>7</v>
      </c>
      <c r="D273" s="27" t="s">
        <v>203</v>
      </c>
      <c r="E273" s="37">
        <f t="shared" si="38"/>
        <v>0</v>
      </c>
      <c r="F273" s="37">
        <f t="shared" si="39"/>
        <v>0</v>
      </c>
      <c r="G273" s="37">
        <f t="shared" si="40"/>
        <v>0</v>
      </c>
      <c r="H273" s="37">
        <f t="shared" si="41"/>
        <v>0</v>
      </c>
      <c r="I273" s="37">
        <f t="shared" si="42"/>
        <v>0</v>
      </c>
      <c r="J273" s="37">
        <f t="shared" si="43"/>
        <v>0</v>
      </c>
      <c r="K273" s="27">
        <f t="shared" si="44"/>
        <v>0</v>
      </c>
      <c r="L273" s="37">
        <f t="shared" si="45"/>
        <v>0</v>
      </c>
      <c r="M273" s="37">
        <f t="shared" si="46"/>
        <v>0</v>
      </c>
      <c r="N273" s="37">
        <f t="shared" si="47"/>
        <v>0</v>
      </c>
      <c r="O273" s="37">
        <f t="shared" si="48"/>
        <v>0</v>
      </c>
      <c r="P273" s="37">
        <f t="shared" si="49"/>
        <v>0</v>
      </c>
      <c r="Q273" s="37">
        <f t="shared" si="50"/>
        <v>0</v>
      </c>
      <c r="R273" s="37">
        <f t="shared" si="51"/>
        <v>0</v>
      </c>
      <c r="S273" s="37">
        <f t="shared" si="52"/>
        <v>0</v>
      </c>
      <c r="T273" s="37">
        <f t="shared" si="53"/>
        <v>0</v>
      </c>
      <c r="U273" s="37">
        <f t="shared" si="54"/>
        <v>0</v>
      </c>
      <c r="V273" s="45">
        <f t="shared" si="55"/>
        <v>0</v>
      </c>
      <c r="W273" s="199">
        <f t="shared" si="56"/>
        <v>0</v>
      </c>
    </row>
    <row r="274" spans="1:23" ht="11.25" hidden="1">
      <c r="A274" s="27">
        <v>1131119</v>
      </c>
      <c r="B274" s="28" t="s">
        <v>330</v>
      </c>
      <c r="C274" s="202">
        <v>7</v>
      </c>
      <c r="D274" s="27" t="s">
        <v>203</v>
      </c>
      <c r="E274" s="37">
        <f t="shared" si="38"/>
        <v>0</v>
      </c>
      <c r="F274" s="37">
        <f t="shared" si="39"/>
        <v>0</v>
      </c>
      <c r="G274" s="37">
        <f t="shared" si="40"/>
        <v>0</v>
      </c>
      <c r="H274" s="37">
        <f t="shared" si="41"/>
        <v>0</v>
      </c>
      <c r="I274" s="37">
        <f t="shared" si="42"/>
        <v>0</v>
      </c>
      <c r="J274" s="37">
        <f t="shared" si="43"/>
        <v>0</v>
      </c>
      <c r="K274" s="27">
        <f t="shared" si="44"/>
        <v>0</v>
      </c>
      <c r="L274" s="37">
        <f t="shared" si="45"/>
        <v>0</v>
      </c>
      <c r="M274" s="37">
        <f t="shared" si="46"/>
        <v>0</v>
      </c>
      <c r="N274" s="37">
        <f t="shared" si="47"/>
        <v>0</v>
      </c>
      <c r="O274" s="37">
        <f t="shared" si="48"/>
        <v>0</v>
      </c>
      <c r="P274" s="37">
        <f t="shared" si="49"/>
        <v>0</v>
      </c>
      <c r="Q274" s="37">
        <f t="shared" si="50"/>
        <v>0</v>
      </c>
      <c r="R274" s="37">
        <f t="shared" si="51"/>
        <v>0</v>
      </c>
      <c r="S274" s="37">
        <f t="shared" si="52"/>
        <v>0</v>
      </c>
      <c r="T274" s="37">
        <f t="shared" si="53"/>
        <v>0</v>
      </c>
      <c r="U274" s="37">
        <f t="shared" si="54"/>
        <v>0</v>
      </c>
      <c r="V274" s="45">
        <f t="shared" si="55"/>
        <v>0</v>
      </c>
      <c r="W274" s="199">
        <f t="shared" si="56"/>
        <v>0</v>
      </c>
    </row>
    <row r="275" spans="1:23" ht="11.25" hidden="1">
      <c r="A275" s="27">
        <v>1175774</v>
      </c>
      <c r="B275" s="28" t="s">
        <v>331</v>
      </c>
      <c r="C275" s="202">
        <v>7</v>
      </c>
      <c r="D275" s="27" t="s">
        <v>99</v>
      </c>
      <c r="E275" s="37">
        <f t="shared" si="38"/>
        <v>0</v>
      </c>
      <c r="F275" s="37">
        <f t="shared" si="39"/>
        <v>0</v>
      </c>
      <c r="G275" s="37">
        <f t="shared" si="40"/>
        <v>0</v>
      </c>
      <c r="H275" s="37">
        <f t="shared" si="41"/>
        <v>0</v>
      </c>
      <c r="I275" s="37">
        <f t="shared" si="42"/>
        <v>0</v>
      </c>
      <c r="J275" s="37">
        <f t="shared" si="43"/>
        <v>0</v>
      </c>
      <c r="K275" s="27">
        <f t="shared" si="44"/>
        <v>0</v>
      </c>
      <c r="L275" s="37">
        <f t="shared" si="45"/>
        <v>0</v>
      </c>
      <c r="M275" s="37">
        <f t="shared" si="46"/>
        <v>0</v>
      </c>
      <c r="N275" s="37">
        <f t="shared" si="47"/>
        <v>0</v>
      </c>
      <c r="O275" s="37">
        <f t="shared" si="48"/>
        <v>0</v>
      </c>
      <c r="P275" s="37">
        <f t="shared" si="49"/>
        <v>0</v>
      </c>
      <c r="Q275" s="37">
        <f t="shared" si="50"/>
        <v>0</v>
      </c>
      <c r="R275" s="37">
        <f t="shared" si="51"/>
        <v>0</v>
      </c>
      <c r="S275" s="37">
        <f t="shared" si="52"/>
        <v>0</v>
      </c>
      <c r="T275" s="37">
        <f t="shared" si="53"/>
        <v>0</v>
      </c>
      <c r="U275" s="37">
        <f t="shared" si="54"/>
        <v>0</v>
      </c>
      <c r="V275" s="45">
        <f t="shared" si="55"/>
        <v>0</v>
      </c>
      <c r="W275" s="199">
        <f t="shared" si="56"/>
        <v>0</v>
      </c>
    </row>
    <row r="276" spans="1:23" ht="11.25" hidden="1">
      <c r="A276" s="27">
        <v>1185443</v>
      </c>
      <c r="B276" s="28" t="s">
        <v>332</v>
      </c>
      <c r="C276" s="202">
        <v>7</v>
      </c>
      <c r="D276" s="27" t="s">
        <v>194</v>
      </c>
      <c r="E276" s="37">
        <f t="shared" si="38"/>
        <v>0</v>
      </c>
      <c r="F276" s="37">
        <f t="shared" si="39"/>
        <v>0</v>
      </c>
      <c r="G276" s="37">
        <f t="shared" si="40"/>
        <v>0</v>
      </c>
      <c r="H276" s="37">
        <f t="shared" si="41"/>
        <v>0</v>
      </c>
      <c r="I276" s="37">
        <f t="shared" si="42"/>
        <v>0</v>
      </c>
      <c r="J276" s="37">
        <f t="shared" si="43"/>
        <v>0</v>
      </c>
      <c r="K276" s="27">
        <f t="shared" si="44"/>
        <v>0</v>
      </c>
      <c r="L276" s="37">
        <f t="shared" si="45"/>
        <v>0</v>
      </c>
      <c r="M276" s="37">
        <f t="shared" si="46"/>
        <v>0</v>
      </c>
      <c r="N276" s="37">
        <f t="shared" si="47"/>
        <v>0</v>
      </c>
      <c r="O276" s="37">
        <f t="shared" si="48"/>
        <v>0</v>
      </c>
      <c r="P276" s="37">
        <f t="shared" si="49"/>
        <v>0</v>
      </c>
      <c r="Q276" s="37">
        <f t="shared" si="50"/>
        <v>0</v>
      </c>
      <c r="R276" s="37">
        <f t="shared" si="51"/>
        <v>0</v>
      </c>
      <c r="S276" s="37">
        <f t="shared" si="52"/>
        <v>0</v>
      </c>
      <c r="T276" s="37">
        <f t="shared" si="53"/>
        <v>0</v>
      </c>
      <c r="U276" s="37">
        <f t="shared" si="54"/>
        <v>0</v>
      </c>
      <c r="V276" s="45">
        <f t="shared" si="55"/>
        <v>0</v>
      </c>
      <c r="W276" s="199">
        <f t="shared" si="56"/>
        <v>0</v>
      </c>
    </row>
    <row r="277" spans="1:23" ht="11.25" hidden="1">
      <c r="A277" s="30">
        <v>1001612</v>
      </c>
      <c r="B277" s="31" t="s">
        <v>333</v>
      </c>
      <c r="C277" s="202">
        <v>7</v>
      </c>
      <c r="D277" s="30" t="s">
        <v>45</v>
      </c>
      <c r="E277" s="37">
        <f t="shared" si="38"/>
        <v>0</v>
      </c>
      <c r="F277" s="37">
        <f t="shared" si="39"/>
        <v>0</v>
      </c>
      <c r="G277" s="37">
        <f t="shared" si="40"/>
        <v>0</v>
      </c>
      <c r="H277" s="37">
        <f t="shared" si="41"/>
        <v>0</v>
      </c>
      <c r="I277" s="37">
        <f t="shared" si="42"/>
        <v>0</v>
      </c>
      <c r="J277" s="37">
        <f t="shared" si="43"/>
        <v>0</v>
      </c>
      <c r="K277" s="27">
        <f t="shared" si="44"/>
        <v>0</v>
      </c>
      <c r="L277" s="37">
        <f t="shared" si="45"/>
        <v>0</v>
      </c>
      <c r="M277" s="37">
        <f t="shared" si="46"/>
        <v>0</v>
      </c>
      <c r="N277" s="37">
        <f t="shared" si="47"/>
        <v>0</v>
      </c>
      <c r="O277" s="37">
        <f t="shared" si="48"/>
        <v>0</v>
      </c>
      <c r="P277" s="37">
        <f t="shared" si="49"/>
        <v>0</v>
      </c>
      <c r="Q277" s="37">
        <f t="shared" si="50"/>
        <v>0</v>
      </c>
      <c r="R277" s="37">
        <f t="shared" si="51"/>
        <v>0</v>
      </c>
      <c r="S277" s="37">
        <f t="shared" si="52"/>
        <v>0</v>
      </c>
      <c r="T277" s="37">
        <f t="shared" si="53"/>
        <v>0</v>
      </c>
      <c r="U277" s="37">
        <f t="shared" si="54"/>
        <v>0</v>
      </c>
      <c r="V277" s="45">
        <f t="shared" si="55"/>
        <v>0</v>
      </c>
      <c r="W277" s="199">
        <f t="shared" si="56"/>
        <v>0</v>
      </c>
    </row>
    <row r="278" spans="1:23" ht="11.25" hidden="1">
      <c r="A278" s="30">
        <v>1127384</v>
      </c>
      <c r="B278" s="31" t="s">
        <v>120</v>
      </c>
      <c r="C278" s="202">
        <v>7</v>
      </c>
      <c r="D278" s="30" t="s">
        <v>99</v>
      </c>
      <c r="E278" s="37">
        <f t="shared" si="38"/>
        <v>0</v>
      </c>
      <c r="F278" s="37">
        <f t="shared" si="39"/>
        <v>0</v>
      </c>
      <c r="G278" s="37">
        <f t="shared" si="40"/>
        <v>0</v>
      </c>
      <c r="H278" s="37">
        <f t="shared" si="41"/>
        <v>0</v>
      </c>
      <c r="I278" s="37">
        <f t="shared" si="42"/>
        <v>0</v>
      </c>
      <c r="J278" s="37">
        <f t="shared" si="43"/>
        <v>0</v>
      </c>
      <c r="K278" s="27">
        <f t="shared" si="44"/>
        <v>0</v>
      </c>
      <c r="L278" s="37">
        <f t="shared" si="45"/>
        <v>0</v>
      </c>
      <c r="M278" s="37">
        <f t="shared" si="46"/>
        <v>0</v>
      </c>
      <c r="N278" s="37">
        <f t="shared" si="47"/>
        <v>0</v>
      </c>
      <c r="O278" s="37">
        <f t="shared" si="48"/>
        <v>0</v>
      </c>
      <c r="P278" s="37">
        <f t="shared" si="49"/>
        <v>0</v>
      </c>
      <c r="Q278" s="37">
        <f t="shared" si="50"/>
        <v>0</v>
      </c>
      <c r="R278" s="37">
        <f t="shared" si="51"/>
        <v>0</v>
      </c>
      <c r="S278" s="37">
        <f t="shared" si="52"/>
        <v>0</v>
      </c>
      <c r="T278" s="37">
        <f t="shared" si="53"/>
        <v>0</v>
      </c>
      <c r="U278" s="37">
        <f t="shared" si="54"/>
        <v>0</v>
      </c>
      <c r="V278" s="45">
        <f t="shared" si="55"/>
        <v>0</v>
      </c>
      <c r="W278" s="200">
        <f t="shared" si="56"/>
        <v>0</v>
      </c>
    </row>
    <row r="279" spans="1:23" ht="11.25" hidden="1">
      <c r="A279" s="27">
        <v>1186534</v>
      </c>
      <c r="B279" s="28" t="s">
        <v>336</v>
      </c>
      <c r="C279" s="202">
        <v>7</v>
      </c>
      <c r="D279" s="27" t="s">
        <v>211</v>
      </c>
      <c r="E279" s="37">
        <f t="shared" si="38"/>
        <v>0</v>
      </c>
      <c r="F279" s="37">
        <f t="shared" si="39"/>
        <v>0</v>
      </c>
      <c r="G279" s="37">
        <f t="shared" si="40"/>
        <v>0</v>
      </c>
      <c r="H279" s="37">
        <f t="shared" si="41"/>
        <v>0</v>
      </c>
      <c r="I279" s="37">
        <f t="shared" si="42"/>
        <v>0</v>
      </c>
      <c r="J279" s="37">
        <f t="shared" si="43"/>
        <v>0</v>
      </c>
      <c r="K279" s="27">
        <f t="shared" si="44"/>
        <v>0</v>
      </c>
      <c r="L279" s="37">
        <f t="shared" si="45"/>
        <v>0</v>
      </c>
      <c r="M279" s="37">
        <f t="shared" si="46"/>
        <v>0</v>
      </c>
      <c r="N279" s="37">
        <f t="shared" si="47"/>
        <v>0</v>
      </c>
      <c r="O279" s="37">
        <f t="shared" si="48"/>
        <v>0</v>
      </c>
      <c r="P279" s="37">
        <f t="shared" si="49"/>
        <v>0</v>
      </c>
      <c r="Q279" s="37">
        <f t="shared" si="50"/>
        <v>0</v>
      </c>
      <c r="R279" s="37">
        <f t="shared" si="51"/>
        <v>0</v>
      </c>
      <c r="S279" s="37">
        <f t="shared" si="52"/>
        <v>0</v>
      </c>
      <c r="T279" s="37">
        <f t="shared" si="53"/>
        <v>0</v>
      </c>
      <c r="U279" s="37">
        <f t="shared" si="54"/>
        <v>0</v>
      </c>
      <c r="V279" s="45">
        <f t="shared" si="55"/>
        <v>0</v>
      </c>
      <c r="W279" s="199">
        <f t="shared" si="56"/>
        <v>0</v>
      </c>
    </row>
    <row r="280" spans="1:23" ht="11.25" hidden="1">
      <c r="A280" s="27">
        <v>1001482</v>
      </c>
      <c r="B280" s="28" t="s">
        <v>337</v>
      </c>
      <c r="C280" s="202">
        <v>7</v>
      </c>
      <c r="D280" s="27" t="s">
        <v>144</v>
      </c>
      <c r="E280" s="37">
        <f t="shared" si="38"/>
        <v>0</v>
      </c>
      <c r="F280" s="37">
        <f t="shared" si="39"/>
        <v>0</v>
      </c>
      <c r="G280" s="37">
        <f t="shared" si="40"/>
        <v>0</v>
      </c>
      <c r="H280" s="37">
        <f t="shared" si="41"/>
        <v>0</v>
      </c>
      <c r="I280" s="37">
        <f t="shared" si="42"/>
        <v>0</v>
      </c>
      <c r="J280" s="37">
        <f t="shared" si="43"/>
        <v>0</v>
      </c>
      <c r="K280" s="27">
        <f t="shared" si="44"/>
        <v>0</v>
      </c>
      <c r="L280" s="37">
        <f t="shared" si="45"/>
        <v>0</v>
      </c>
      <c r="M280" s="37">
        <f t="shared" si="46"/>
        <v>0</v>
      </c>
      <c r="N280" s="37">
        <f t="shared" si="47"/>
        <v>0</v>
      </c>
      <c r="O280" s="37">
        <f t="shared" si="48"/>
        <v>0</v>
      </c>
      <c r="P280" s="37">
        <f t="shared" si="49"/>
        <v>0</v>
      </c>
      <c r="Q280" s="37">
        <f t="shared" si="50"/>
        <v>0</v>
      </c>
      <c r="R280" s="37">
        <f t="shared" si="51"/>
        <v>0</v>
      </c>
      <c r="S280" s="37">
        <f t="shared" si="52"/>
        <v>0</v>
      </c>
      <c r="T280" s="37">
        <f t="shared" si="53"/>
        <v>0</v>
      </c>
      <c r="U280" s="37">
        <f t="shared" si="54"/>
        <v>0</v>
      </c>
      <c r="V280" s="45">
        <f t="shared" si="55"/>
        <v>0</v>
      </c>
      <c r="W280" s="199">
        <f t="shared" si="56"/>
        <v>0</v>
      </c>
    </row>
    <row r="281" spans="1:23" ht="11.25" hidden="1">
      <c r="A281" s="27">
        <v>1064988</v>
      </c>
      <c r="B281" s="28" t="s">
        <v>69</v>
      </c>
      <c r="C281" s="202">
        <v>7</v>
      </c>
      <c r="D281" s="27" t="s">
        <v>51</v>
      </c>
      <c r="E281" s="37">
        <f t="shared" si="38"/>
        <v>0</v>
      </c>
      <c r="F281" s="37">
        <f t="shared" si="39"/>
        <v>0</v>
      </c>
      <c r="G281" s="37">
        <f t="shared" si="40"/>
        <v>0</v>
      </c>
      <c r="H281" s="37">
        <f t="shared" si="41"/>
        <v>0</v>
      </c>
      <c r="I281" s="37">
        <f t="shared" si="42"/>
        <v>0</v>
      </c>
      <c r="J281" s="37">
        <f t="shared" si="43"/>
        <v>0</v>
      </c>
      <c r="K281" s="27">
        <f t="shared" si="44"/>
        <v>0</v>
      </c>
      <c r="L281" s="37">
        <f t="shared" si="45"/>
        <v>0</v>
      </c>
      <c r="M281" s="37">
        <f t="shared" si="46"/>
        <v>0</v>
      </c>
      <c r="N281" s="37">
        <f t="shared" si="47"/>
        <v>0</v>
      </c>
      <c r="O281" s="37">
        <f t="shared" si="48"/>
        <v>0</v>
      </c>
      <c r="P281" s="37">
        <f t="shared" si="49"/>
        <v>0</v>
      </c>
      <c r="Q281" s="37">
        <f t="shared" si="50"/>
        <v>0</v>
      </c>
      <c r="R281" s="37">
        <f t="shared" si="51"/>
        <v>0</v>
      </c>
      <c r="S281" s="37">
        <f t="shared" si="52"/>
        <v>0</v>
      </c>
      <c r="T281" s="37">
        <f t="shared" si="53"/>
        <v>0</v>
      </c>
      <c r="U281" s="37">
        <f t="shared" si="54"/>
        <v>0</v>
      </c>
      <c r="V281" s="45">
        <f t="shared" si="55"/>
        <v>0</v>
      </c>
      <c r="W281" s="199">
        <f t="shared" si="56"/>
        <v>0</v>
      </c>
    </row>
    <row r="282" spans="1:23" ht="11.25" hidden="1">
      <c r="A282" s="27">
        <v>1001503</v>
      </c>
      <c r="B282" s="28" t="s">
        <v>338</v>
      </c>
      <c r="C282" s="202">
        <v>7</v>
      </c>
      <c r="D282" s="27" t="s">
        <v>99</v>
      </c>
      <c r="E282" s="37">
        <f t="shared" si="38"/>
        <v>0</v>
      </c>
      <c r="F282" s="37">
        <f t="shared" si="39"/>
        <v>0</v>
      </c>
      <c r="G282" s="37">
        <f t="shared" si="40"/>
        <v>0</v>
      </c>
      <c r="H282" s="37">
        <f t="shared" si="41"/>
        <v>0</v>
      </c>
      <c r="I282" s="37">
        <f t="shared" si="42"/>
        <v>0</v>
      </c>
      <c r="J282" s="37">
        <f t="shared" si="43"/>
        <v>0</v>
      </c>
      <c r="K282" s="27">
        <f t="shared" si="44"/>
        <v>0</v>
      </c>
      <c r="L282" s="37">
        <f t="shared" si="45"/>
        <v>0</v>
      </c>
      <c r="M282" s="37">
        <f t="shared" si="46"/>
        <v>0</v>
      </c>
      <c r="N282" s="37">
        <f t="shared" si="47"/>
        <v>0</v>
      </c>
      <c r="O282" s="37">
        <f t="shared" si="48"/>
        <v>0</v>
      </c>
      <c r="P282" s="37">
        <f t="shared" si="49"/>
        <v>0</v>
      </c>
      <c r="Q282" s="37">
        <f t="shared" si="50"/>
        <v>0</v>
      </c>
      <c r="R282" s="37">
        <f t="shared" si="51"/>
        <v>0</v>
      </c>
      <c r="S282" s="37">
        <f t="shared" si="52"/>
        <v>0</v>
      </c>
      <c r="T282" s="37">
        <f t="shared" si="53"/>
        <v>0</v>
      </c>
      <c r="U282" s="37">
        <f t="shared" si="54"/>
        <v>0</v>
      </c>
      <c r="V282" s="45">
        <f t="shared" si="55"/>
        <v>0</v>
      </c>
      <c r="W282" s="199">
        <f t="shared" si="56"/>
        <v>0</v>
      </c>
    </row>
    <row r="283" spans="1:23" ht="11.25" hidden="1">
      <c r="A283" s="27">
        <v>1064099</v>
      </c>
      <c r="B283" s="28" t="s">
        <v>122</v>
      </c>
      <c r="C283" s="202">
        <v>7</v>
      </c>
      <c r="D283" s="27" t="s">
        <v>99</v>
      </c>
      <c r="E283" s="37">
        <f t="shared" si="38"/>
        <v>0</v>
      </c>
      <c r="F283" s="37">
        <f t="shared" si="39"/>
        <v>0</v>
      </c>
      <c r="G283" s="37">
        <f t="shared" si="40"/>
        <v>0</v>
      </c>
      <c r="H283" s="37">
        <f t="shared" si="41"/>
        <v>0</v>
      </c>
      <c r="I283" s="37">
        <f t="shared" si="42"/>
        <v>0</v>
      </c>
      <c r="J283" s="37">
        <f t="shared" si="43"/>
        <v>0</v>
      </c>
      <c r="K283" s="27">
        <f t="shared" si="44"/>
        <v>0</v>
      </c>
      <c r="L283" s="37">
        <f t="shared" si="45"/>
        <v>0</v>
      </c>
      <c r="M283" s="37">
        <f t="shared" si="46"/>
        <v>0</v>
      </c>
      <c r="N283" s="37">
        <f t="shared" si="47"/>
        <v>0</v>
      </c>
      <c r="O283" s="37">
        <f t="shared" si="48"/>
        <v>0</v>
      </c>
      <c r="P283" s="37">
        <f t="shared" si="49"/>
        <v>0</v>
      </c>
      <c r="Q283" s="37">
        <f t="shared" si="50"/>
        <v>0</v>
      </c>
      <c r="R283" s="37">
        <f t="shared" si="51"/>
        <v>0</v>
      </c>
      <c r="S283" s="37">
        <f t="shared" si="52"/>
        <v>0</v>
      </c>
      <c r="T283" s="37">
        <f t="shared" si="53"/>
        <v>0</v>
      </c>
      <c r="U283" s="37">
        <f t="shared" si="54"/>
        <v>0</v>
      </c>
      <c r="V283" s="45">
        <f t="shared" si="55"/>
        <v>0</v>
      </c>
      <c r="W283" s="199">
        <f t="shared" si="56"/>
        <v>0</v>
      </c>
    </row>
    <row r="284" spans="1:23" ht="11.25" hidden="1">
      <c r="A284" s="27">
        <v>1119361</v>
      </c>
      <c r="B284" s="28" t="s">
        <v>70</v>
      </c>
      <c r="C284" s="202">
        <v>7</v>
      </c>
      <c r="D284" s="27" t="s">
        <v>51</v>
      </c>
      <c r="E284" s="37">
        <f t="shared" si="38"/>
        <v>0</v>
      </c>
      <c r="F284" s="37">
        <f t="shared" si="39"/>
        <v>0</v>
      </c>
      <c r="G284" s="37">
        <f t="shared" si="40"/>
        <v>0</v>
      </c>
      <c r="H284" s="37">
        <f t="shared" si="41"/>
        <v>0</v>
      </c>
      <c r="I284" s="37">
        <f t="shared" si="42"/>
        <v>0</v>
      </c>
      <c r="J284" s="37">
        <f t="shared" si="43"/>
        <v>0</v>
      </c>
      <c r="K284" s="27">
        <f t="shared" si="44"/>
        <v>0</v>
      </c>
      <c r="L284" s="37">
        <f t="shared" si="45"/>
        <v>0</v>
      </c>
      <c r="M284" s="37">
        <f t="shared" si="46"/>
        <v>0</v>
      </c>
      <c r="N284" s="37">
        <f t="shared" si="47"/>
        <v>0</v>
      </c>
      <c r="O284" s="37">
        <f t="shared" si="48"/>
        <v>0</v>
      </c>
      <c r="P284" s="37">
        <f t="shared" si="49"/>
        <v>0</v>
      </c>
      <c r="Q284" s="37">
        <f t="shared" si="50"/>
        <v>0</v>
      </c>
      <c r="R284" s="37">
        <f t="shared" si="51"/>
        <v>0</v>
      </c>
      <c r="S284" s="37">
        <f t="shared" si="52"/>
        <v>0</v>
      </c>
      <c r="T284" s="37">
        <f t="shared" si="53"/>
        <v>0</v>
      </c>
      <c r="U284" s="37">
        <f t="shared" si="54"/>
        <v>0</v>
      </c>
      <c r="V284" s="45">
        <f t="shared" si="55"/>
        <v>0</v>
      </c>
      <c r="W284" s="199">
        <f t="shared" si="56"/>
        <v>0</v>
      </c>
    </row>
    <row r="285" spans="1:23" ht="11.25" hidden="1">
      <c r="A285" s="27">
        <v>1001623</v>
      </c>
      <c r="B285" s="28" t="s">
        <v>340</v>
      </c>
      <c r="C285" s="202">
        <v>7</v>
      </c>
      <c r="D285" s="27" t="s">
        <v>144</v>
      </c>
      <c r="E285" s="37">
        <f t="shared" si="38"/>
        <v>0</v>
      </c>
      <c r="F285" s="37">
        <f t="shared" si="39"/>
        <v>0</v>
      </c>
      <c r="G285" s="37">
        <f t="shared" si="40"/>
        <v>0</v>
      </c>
      <c r="H285" s="37">
        <f t="shared" si="41"/>
        <v>0</v>
      </c>
      <c r="I285" s="37">
        <f t="shared" si="42"/>
        <v>0</v>
      </c>
      <c r="J285" s="37">
        <f t="shared" si="43"/>
        <v>0</v>
      </c>
      <c r="K285" s="27">
        <f t="shared" si="44"/>
        <v>0</v>
      </c>
      <c r="L285" s="37">
        <f t="shared" si="45"/>
        <v>0</v>
      </c>
      <c r="M285" s="37">
        <f t="shared" si="46"/>
        <v>0</v>
      </c>
      <c r="N285" s="37">
        <f t="shared" si="47"/>
        <v>0</v>
      </c>
      <c r="O285" s="37">
        <f t="shared" si="48"/>
        <v>0</v>
      </c>
      <c r="P285" s="37">
        <f t="shared" si="49"/>
        <v>0</v>
      </c>
      <c r="Q285" s="37">
        <f t="shared" si="50"/>
        <v>0</v>
      </c>
      <c r="R285" s="37">
        <f t="shared" si="51"/>
        <v>0</v>
      </c>
      <c r="S285" s="37">
        <f t="shared" si="52"/>
        <v>0</v>
      </c>
      <c r="T285" s="37">
        <f t="shared" si="53"/>
        <v>0</v>
      </c>
      <c r="U285" s="37">
        <f t="shared" si="54"/>
        <v>0</v>
      </c>
      <c r="V285" s="45">
        <f t="shared" si="55"/>
        <v>0</v>
      </c>
      <c r="W285" s="198">
        <f t="shared" si="56"/>
        <v>0</v>
      </c>
    </row>
    <row r="286" spans="1:23" ht="11.25" hidden="1">
      <c r="A286" s="27">
        <v>1176986</v>
      </c>
      <c r="B286" s="28" t="s">
        <v>341</v>
      </c>
      <c r="C286" s="202">
        <v>7</v>
      </c>
      <c r="D286" s="27" t="s">
        <v>144</v>
      </c>
      <c r="E286" s="37">
        <f t="shared" si="38"/>
        <v>0</v>
      </c>
      <c r="F286" s="37">
        <f t="shared" si="39"/>
        <v>0</v>
      </c>
      <c r="G286" s="37">
        <f t="shared" si="40"/>
        <v>0</v>
      </c>
      <c r="H286" s="37">
        <f t="shared" si="41"/>
        <v>0</v>
      </c>
      <c r="I286" s="37">
        <f t="shared" si="42"/>
        <v>0</v>
      </c>
      <c r="J286" s="37">
        <f t="shared" si="43"/>
        <v>0</v>
      </c>
      <c r="K286" s="27">
        <f t="shared" si="44"/>
        <v>0</v>
      </c>
      <c r="L286" s="37">
        <f t="shared" si="45"/>
        <v>0</v>
      </c>
      <c r="M286" s="37">
        <f t="shared" si="46"/>
        <v>0</v>
      </c>
      <c r="N286" s="37">
        <f t="shared" si="47"/>
        <v>0</v>
      </c>
      <c r="O286" s="37">
        <f t="shared" si="48"/>
        <v>0</v>
      </c>
      <c r="P286" s="37">
        <f t="shared" si="49"/>
        <v>0</v>
      </c>
      <c r="Q286" s="37">
        <f t="shared" si="50"/>
        <v>0</v>
      </c>
      <c r="R286" s="37">
        <f t="shared" si="51"/>
        <v>0</v>
      </c>
      <c r="S286" s="37">
        <f t="shared" si="52"/>
        <v>0</v>
      </c>
      <c r="T286" s="37">
        <f t="shared" si="53"/>
        <v>0</v>
      </c>
      <c r="U286" s="37">
        <f t="shared" si="54"/>
        <v>0</v>
      </c>
      <c r="V286" s="45">
        <f t="shared" si="55"/>
        <v>0</v>
      </c>
      <c r="W286" s="199">
        <f t="shared" si="56"/>
        <v>0</v>
      </c>
    </row>
    <row r="287" spans="1:23" ht="11.25" hidden="1">
      <c r="A287" s="30">
        <v>1212731</v>
      </c>
      <c r="B287" s="31" t="s">
        <v>191</v>
      </c>
      <c r="C287" s="202">
        <v>7</v>
      </c>
      <c r="D287" s="30" t="s">
        <v>181</v>
      </c>
      <c r="E287" s="37">
        <f t="shared" si="38"/>
        <v>0</v>
      </c>
      <c r="F287" s="37">
        <f t="shared" si="39"/>
        <v>0</v>
      </c>
      <c r="G287" s="37">
        <f t="shared" si="40"/>
        <v>0</v>
      </c>
      <c r="H287" s="37">
        <f t="shared" si="41"/>
        <v>0</v>
      </c>
      <c r="I287" s="37">
        <f t="shared" si="42"/>
        <v>0</v>
      </c>
      <c r="J287" s="37">
        <f t="shared" si="43"/>
        <v>0</v>
      </c>
      <c r="K287" s="27">
        <f t="shared" si="44"/>
        <v>0</v>
      </c>
      <c r="L287" s="37">
        <f t="shared" si="45"/>
        <v>0</v>
      </c>
      <c r="M287" s="37">
        <f t="shared" si="46"/>
        <v>0</v>
      </c>
      <c r="N287" s="37">
        <f t="shared" si="47"/>
        <v>0</v>
      </c>
      <c r="O287" s="37">
        <f t="shared" si="48"/>
        <v>0</v>
      </c>
      <c r="P287" s="37">
        <f t="shared" si="49"/>
        <v>0</v>
      </c>
      <c r="Q287" s="37">
        <f t="shared" si="50"/>
        <v>0</v>
      </c>
      <c r="R287" s="37">
        <f t="shared" si="51"/>
        <v>0</v>
      </c>
      <c r="S287" s="37">
        <f t="shared" si="52"/>
        <v>0</v>
      </c>
      <c r="T287" s="37">
        <f t="shared" si="53"/>
        <v>0</v>
      </c>
      <c r="U287" s="37">
        <f t="shared" si="54"/>
        <v>0</v>
      </c>
      <c r="V287" s="45">
        <f t="shared" si="55"/>
        <v>0</v>
      </c>
      <c r="W287" s="199">
        <f t="shared" si="56"/>
        <v>0</v>
      </c>
    </row>
    <row r="288" spans="1:23" ht="11.25" hidden="1">
      <c r="A288" s="30">
        <v>1194722</v>
      </c>
      <c r="B288" s="31" t="s">
        <v>342</v>
      </c>
      <c r="C288" s="202">
        <v>7</v>
      </c>
      <c r="D288" s="30" t="s">
        <v>51</v>
      </c>
      <c r="E288" s="37">
        <f t="shared" si="38"/>
        <v>0</v>
      </c>
      <c r="F288" s="37">
        <f t="shared" si="39"/>
        <v>0</v>
      </c>
      <c r="G288" s="37">
        <f t="shared" si="40"/>
        <v>0</v>
      </c>
      <c r="H288" s="37">
        <f t="shared" si="41"/>
        <v>0</v>
      </c>
      <c r="I288" s="37">
        <f t="shared" si="42"/>
        <v>0</v>
      </c>
      <c r="J288" s="37">
        <f t="shared" si="43"/>
        <v>0</v>
      </c>
      <c r="K288" s="27">
        <f t="shared" si="44"/>
        <v>0</v>
      </c>
      <c r="L288" s="37">
        <f t="shared" si="45"/>
        <v>0</v>
      </c>
      <c r="M288" s="37">
        <f t="shared" si="46"/>
        <v>0</v>
      </c>
      <c r="N288" s="37">
        <f t="shared" si="47"/>
        <v>0</v>
      </c>
      <c r="O288" s="37">
        <f t="shared" si="48"/>
        <v>0</v>
      </c>
      <c r="P288" s="37">
        <f t="shared" si="49"/>
        <v>0</v>
      </c>
      <c r="Q288" s="37">
        <f t="shared" si="50"/>
        <v>0</v>
      </c>
      <c r="R288" s="37">
        <f t="shared" si="51"/>
        <v>0</v>
      </c>
      <c r="S288" s="37">
        <f t="shared" si="52"/>
        <v>0</v>
      </c>
      <c r="T288" s="37">
        <f t="shared" si="53"/>
        <v>0</v>
      </c>
      <c r="U288" s="37">
        <f t="shared" si="54"/>
        <v>0</v>
      </c>
      <c r="V288" s="45">
        <f t="shared" si="55"/>
        <v>0</v>
      </c>
      <c r="W288" s="199">
        <f t="shared" si="56"/>
        <v>0</v>
      </c>
    </row>
    <row r="289" spans="1:23" ht="11.25" hidden="1">
      <c r="A289" s="30">
        <v>1125713</v>
      </c>
      <c r="B289" s="31" t="s">
        <v>71</v>
      </c>
      <c r="C289" s="202">
        <v>7</v>
      </c>
      <c r="D289" s="30" t="s">
        <v>51</v>
      </c>
      <c r="E289" s="37">
        <f t="shared" si="38"/>
        <v>0</v>
      </c>
      <c r="F289" s="37">
        <f t="shared" si="39"/>
        <v>0</v>
      </c>
      <c r="G289" s="37">
        <f t="shared" si="40"/>
        <v>0</v>
      </c>
      <c r="H289" s="37">
        <f t="shared" si="41"/>
        <v>0</v>
      </c>
      <c r="I289" s="37">
        <f t="shared" si="42"/>
        <v>0</v>
      </c>
      <c r="J289" s="37">
        <f t="shared" si="43"/>
        <v>0</v>
      </c>
      <c r="K289" s="27">
        <f t="shared" si="44"/>
        <v>0</v>
      </c>
      <c r="L289" s="37">
        <f t="shared" si="45"/>
        <v>0</v>
      </c>
      <c r="M289" s="37">
        <f t="shared" si="46"/>
        <v>0</v>
      </c>
      <c r="N289" s="37">
        <f t="shared" si="47"/>
        <v>0</v>
      </c>
      <c r="O289" s="37">
        <f t="shared" si="48"/>
        <v>0</v>
      </c>
      <c r="P289" s="37">
        <f t="shared" si="49"/>
        <v>0</v>
      </c>
      <c r="Q289" s="37">
        <f t="shared" si="50"/>
        <v>0</v>
      </c>
      <c r="R289" s="37">
        <f t="shared" si="51"/>
        <v>0</v>
      </c>
      <c r="S289" s="37">
        <f t="shared" si="52"/>
        <v>0</v>
      </c>
      <c r="T289" s="37">
        <f t="shared" si="53"/>
        <v>0</v>
      </c>
      <c r="U289" s="37">
        <f t="shared" si="54"/>
        <v>0</v>
      </c>
      <c r="V289" s="45">
        <f t="shared" si="55"/>
        <v>0</v>
      </c>
      <c r="W289" s="199">
        <f t="shared" si="56"/>
        <v>0</v>
      </c>
    </row>
    <row r="290" spans="1:23" ht="11.25" hidden="1">
      <c r="A290" s="30">
        <v>1001514</v>
      </c>
      <c r="B290" s="31" t="s">
        <v>343</v>
      </c>
      <c r="C290" s="202">
        <v>7</v>
      </c>
      <c r="D290" s="30" t="s">
        <v>99</v>
      </c>
      <c r="E290" s="37">
        <f t="shared" si="38"/>
        <v>0</v>
      </c>
      <c r="F290" s="37">
        <f t="shared" si="39"/>
        <v>0</v>
      </c>
      <c r="G290" s="37">
        <f t="shared" si="40"/>
        <v>0</v>
      </c>
      <c r="H290" s="37">
        <f t="shared" si="41"/>
        <v>0</v>
      </c>
      <c r="I290" s="37">
        <f t="shared" si="42"/>
        <v>0</v>
      </c>
      <c r="J290" s="37">
        <f t="shared" si="43"/>
        <v>0</v>
      </c>
      <c r="K290" s="27">
        <f t="shared" si="44"/>
        <v>0</v>
      </c>
      <c r="L290" s="37">
        <f t="shared" si="45"/>
        <v>0</v>
      </c>
      <c r="M290" s="37">
        <f t="shared" si="46"/>
        <v>0</v>
      </c>
      <c r="N290" s="37">
        <f t="shared" si="47"/>
        <v>0</v>
      </c>
      <c r="O290" s="37">
        <f t="shared" si="48"/>
        <v>0</v>
      </c>
      <c r="P290" s="37">
        <f t="shared" si="49"/>
        <v>0</v>
      </c>
      <c r="Q290" s="37">
        <f t="shared" si="50"/>
        <v>0</v>
      </c>
      <c r="R290" s="37">
        <f t="shared" si="51"/>
        <v>0</v>
      </c>
      <c r="S290" s="37">
        <f t="shared" si="52"/>
        <v>0</v>
      </c>
      <c r="T290" s="37">
        <f t="shared" si="53"/>
        <v>34</v>
      </c>
      <c r="U290" s="37">
        <f t="shared" si="54"/>
        <v>12</v>
      </c>
      <c r="V290" s="45">
        <f t="shared" si="55"/>
        <v>0</v>
      </c>
      <c r="W290" s="199">
        <f t="shared" si="56"/>
        <v>46</v>
      </c>
    </row>
    <row r="291" spans="1:23" ht="11.25" hidden="1">
      <c r="A291" s="30">
        <v>1177237</v>
      </c>
      <c r="B291" s="31" t="s">
        <v>344</v>
      </c>
      <c r="C291" s="202">
        <v>7</v>
      </c>
      <c r="D291" s="30" t="s">
        <v>99</v>
      </c>
      <c r="E291" s="37">
        <f t="shared" si="38"/>
        <v>0</v>
      </c>
      <c r="F291" s="37">
        <f t="shared" si="39"/>
        <v>0</v>
      </c>
      <c r="G291" s="37">
        <f t="shared" si="40"/>
        <v>0</v>
      </c>
      <c r="H291" s="37">
        <f t="shared" si="41"/>
        <v>0</v>
      </c>
      <c r="I291" s="37">
        <f t="shared" si="42"/>
        <v>0</v>
      </c>
      <c r="J291" s="37">
        <f t="shared" si="43"/>
        <v>0</v>
      </c>
      <c r="K291" s="27">
        <f t="shared" si="44"/>
        <v>0</v>
      </c>
      <c r="L291" s="37">
        <f t="shared" si="45"/>
        <v>0</v>
      </c>
      <c r="M291" s="37">
        <f t="shared" si="46"/>
        <v>0</v>
      </c>
      <c r="N291" s="37">
        <f t="shared" si="47"/>
        <v>0</v>
      </c>
      <c r="O291" s="37">
        <f t="shared" si="48"/>
        <v>0</v>
      </c>
      <c r="P291" s="37">
        <f t="shared" si="49"/>
        <v>0</v>
      </c>
      <c r="Q291" s="37">
        <f t="shared" si="50"/>
        <v>0</v>
      </c>
      <c r="R291" s="37">
        <f t="shared" si="51"/>
        <v>0</v>
      </c>
      <c r="S291" s="37">
        <f t="shared" si="52"/>
        <v>0</v>
      </c>
      <c r="T291" s="37">
        <f t="shared" si="53"/>
        <v>0</v>
      </c>
      <c r="U291" s="37">
        <f t="shared" si="54"/>
        <v>0</v>
      </c>
      <c r="V291" s="45">
        <f t="shared" si="55"/>
        <v>0</v>
      </c>
      <c r="W291" s="199">
        <f t="shared" si="56"/>
        <v>0</v>
      </c>
    </row>
    <row r="292" spans="1:23" ht="11.25" hidden="1">
      <c r="A292" s="30">
        <v>1186066</v>
      </c>
      <c r="B292" s="31" t="s">
        <v>345</v>
      </c>
      <c r="C292" s="202">
        <v>7</v>
      </c>
      <c r="D292" s="30" t="s">
        <v>51</v>
      </c>
      <c r="E292" s="37">
        <f t="shared" si="38"/>
        <v>0</v>
      </c>
      <c r="F292" s="37">
        <f t="shared" si="39"/>
        <v>0</v>
      </c>
      <c r="G292" s="37">
        <f t="shared" si="40"/>
        <v>0</v>
      </c>
      <c r="H292" s="37">
        <f t="shared" si="41"/>
        <v>0</v>
      </c>
      <c r="I292" s="37">
        <f t="shared" si="42"/>
        <v>0</v>
      </c>
      <c r="J292" s="37">
        <f t="shared" si="43"/>
        <v>0</v>
      </c>
      <c r="K292" s="27">
        <f t="shared" si="44"/>
        <v>0</v>
      </c>
      <c r="L292" s="37">
        <f t="shared" si="45"/>
        <v>0</v>
      </c>
      <c r="M292" s="37">
        <f t="shared" si="46"/>
        <v>0</v>
      </c>
      <c r="N292" s="37">
        <f t="shared" si="47"/>
        <v>0</v>
      </c>
      <c r="O292" s="37">
        <f t="shared" si="48"/>
        <v>0</v>
      </c>
      <c r="P292" s="37">
        <f t="shared" si="49"/>
        <v>0</v>
      </c>
      <c r="Q292" s="37">
        <f t="shared" si="50"/>
        <v>0</v>
      </c>
      <c r="R292" s="37">
        <f t="shared" si="51"/>
        <v>0</v>
      </c>
      <c r="S292" s="37">
        <f t="shared" si="52"/>
        <v>0</v>
      </c>
      <c r="T292" s="37">
        <f t="shared" si="53"/>
        <v>0</v>
      </c>
      <c r="U292" s="37">
        <f t="shared" si="54"/>
        <v>0</v>
      </c>
      <c r="V292" s="45">
        <f t="shared" si="55"/>
        <v>0</v>
      </c>
      <c r="W292" s="199">
        <f t="shared" si="56"/>
        <v>0</v>
      </c>
    </row>
    <row r="293" spans="1:23" ht="11.25" hidden="1">
      <c r="A293" s="30">
        <v>1253836</v>
      </c>
      <c r="B293" s="31" t="s">
        <v>346</v>
      </c>
      <c r="C293" s="202">
        <v>7</v>
      </c>
      <c r="D293" s="30" t="s">
        <v>99</v>
      </c>
      <c r="E293" s="37">
        <f t="shared" si="38"/>
        <v>0</v>
      </c>
      <c r="F293" s="37">
        <f t="shared" si="39"/>
        <v>0</v>
      </c>
      <c r="G293" s="37">
        <f t="shared" si="40"/>
        <v>0</v>
      </c>
      <c r="H293" s="37">
        <f t="shared" si="41"/>
        <v>0</v>
      </c>
      <c r="I293" s="37">
        <f t="shared" si="42"/>
        <v>0</v>
      </c>
      <c r="J293" s="37">
        <f t="shared" si="43"/>
        <v>0</v>
      </c>
      <c r="K293" s="27">
        <f t="shared" si="44"/>
        <v>0</v>
      </c>
      <c r="L293" s="37">
        <f t="shared" si="45"/>
        <v>0</v>
      </c>
      <c r="M293" s="37">
        <f t="shared" si="46"/>
        <v>0</v>
      </c>
      <c r="N293" s="37">
        <f t="shared" si="47"/>
        <v>0</v>
      </c>
      <c r="O293" s="37">
        <f t="shared" si="48"/>
        <v>0</v>
      </c>
      <c r="P293" s="37">
        <f t="shared" si="49"/>
        <v>0</v>
      </c>
      <c r="Q293" s="37">
        <f t="shared" si="50"/>
        <v>0</v>
      </c>
      <c r="R293" s="37">
        <f t="shared" si="51"/>
        <v>0</v>
      </c>
      <c r="S293" s="37">
        <f t="shared" si="52"/>
        <v>0</v>
      </c>
      <c r="T293" s="37">
        <f t="shared" si="53"/>
        <v>0</v>
      </c>
      <c r="U293" s="37">
        <f t="shared" si="54"/>
        <v>0</v>
      </c>
      <c r="V293" s="45">
        <f t="shared" si="55"/>
        <v>0</v>
      </c>
      <c r="W293" s="199">
        <f t="shared" si="56"/>
        <v>0</v>
      </c>
    </row>
    <row r="294" spans="1:23" ht="11.25" hidden="1">
      <c r="A294" s="30">
        <v>1105783</v>
      </c>
      <c r="B294" s="31" t="s">
        <v>125</v>
      </c>
      <c r="C294" s="202">
        <v>7</v>
      </c>
      <c r="D294" s="30" t="s">
        <v>99</v>
      </c>
      <c r="E294" s="37">
        <f t="shared" si="38"/>
        <v>0</v>
      </c>
      <c r="F294" s="37">
        <f t="shared" si="39"/>
        <v>0</v>
      </c>
      <c r="G294" s="37">
        <f t="shared" si="40"/>
        <v>0</v>
      </c>
      <c r="H294" s="37">
        <f t="shared" si="41"/>
        <v>0</v>
      </c>
      <c r="I294" s="37">
        <f t="shared" si="42"/>
        <v>0</v>
      </c>
      <c r="J294" s="37">
        <f t="shared" si="43"/>
        <v>0</v>
      </c>
      <c r="K294" s="27">
        <f t="shared" si="44"/>
        <v>0</v>
      </c>
      <c r="L294" s="37">
        <f t="shared" si="45"/>
        <v>0</v>
      </c>
      <c r="M294" s="37">
        <f t="shared" si="46"/>
        <v>0</v>
      </c>
      <c r="N294" s="37">
        <f t="shared" si="47"/>
        <v>0</v>
      </c>
      <c r="O294" s="37">
        <f t="shared" si="48"/>
        <v>0</v>
      </c>
      <c r="P294" s="37">
        <f t="shared" si="49"/>
        <v>0</v>
      </c>
      <c r="Q294" s="37">
        <f t="shared" si="50"/>
        <v>0</v>
      </c>
      <c r="R294" s="37">
        <f t="shared" si="51"/>
        <v>0</v>
      </c>
      <c r="S294" s="37">
        <f t="shared" si="52"/>
        <v>0</v>
      </c>
      <c r="T294" s="37">
        <f t="shared" si="53"/>
        <v>0</v>
      </c>
      <c r="U294" s="37">
        <f t="shared" si="54"/>
        <v>0</v>
      </c>
      <c r="V294" s="45">
        <f t="shared" si="55"/>
        <v>0</v>
      </c>
      <c r="W294" s="199">
        <f t="shared" si="56"/>
        <v>0</v>
      </c>
    </row>
    <row r="295" spans="1:23" ht="11.25" hidden="1">
      <c r="A295" s="30">
        <v>1177138</v>
      </c>
      <c r="B295" s="31" t="s">
        <v>347</v>
      </c>
      <c r="C295" s="202">
        <v>7</v>
      </c>
      <c r="D295" s="30" t="s">
        <v>168</v>
      </c>
      <c r="E295" s="37">
        <f t="shared" si="38"/>
        <v>0</v>
      </c>
      <c r="F295" s="37">
        <f t="shared" si="39"/>
        <v>0</v>
      </c>
      <c r="G295" s="37">
        <f t="shared" si="40"/>
        <v>0</v>
      </c>
      <c r="H295" s="37">
        <f t="shared" si="41"/>
        <v>0</v>
      </c>
      <c r="I295" s="37">
        <f t="shared" si="42"/>
        <v>0</v>
      </c>
      <c r="J295" s="37">
        <f t="shared" si="43"/>
        <v>0</v>
      </c>
      <c r="K295" s="27">
        <f t="shared" si="44"/>
        <v>0</v>
      </c>
      <c r="L295" s="37">
        <f t="shared" si="45"/>
        <v>0</v>
      </c>
      <c r="M295" s="37">
        <f t="shared" si="46"/>
        <v>0</v>
      </c>
      <c r="N295" s="37">
        <f t="shared" si="47"/>
        <v>0</v>
      </c>
      <c r="O295" s="37">
        <f t="shared" si="48"/>
        <v>0</v>
      </c>
      <c r="P295" s="37">
        <f t="shared" si="49"/>
        <v>0</v>
      </c>
      <c r="Q295" s="37">
        <f t="shared" si="50"/>
        <v>0</v>
      </c>
      <c r="R295" s="37">
        <f t="shared" si="51"/>
        <v>0</v>
      </c>
      <c r="S295" s="37">
        <f t="shared" si="52"/>
        <v>0</v>
      </c>
      <c r="T295" s="37">
        <f t="shared" si="53"/>
        <v>0</v>
      </c>
      <c r="U295" s="37">
        <f t="shared" si="54"/>
        <v>0</v>
      </c>
      <c r="V295" s="45">
        <f t="shared" si="55"/>
        <v>0</v>
      </c>
      <c r="W295" s="199">
        <f t="shared" si="56"/>
        <v>0</v>
      </c>
    </row>
    <row r="296" spans="1:23" ht="11.25" hidden="1">
      <c r="A296" s="30">
        <v>1072089</v>
      </c>
      <c r="B296" s="31" t="s">
        <v>201</v>
      </c>
      <c r="C296" s="202">
        <v>7</v>
      </c>
      <c r="D296" s="30" t="s">
        <v>194</v>
      </c>
      <c r="E296" s="37">
        <f t="shared" si="38"/>
        <v>0</v>
      </c>
      <c r="F296" s="37">
        <f t="shared" si="39"/>
        <v>0</v>
      </c>
      <c r="G296" s="37">
        <f t="shared" si="40"/>
        <v>0</v>
      </c>
      <c r="H296" s="37">
        <f t="shared" si="41"/>
        <v>0</v>
      </c>
      <c r="I296" s="37">
        <f t="shared" si="42"/>
        <v>0</v>
      </c>
      <c r="J296" s="37">
        <f t="shared" si="43"/>
        <v>0</v>
      </c>
      <c r="K296" s="27">
        <f t="shared" si="44"/>
        <v>0</v>
      </c>
      <c r="L296" s="37">
        <f t="shared" si="45"/>
        <v>0</v>
      </c>
      <c r="M296" s="37">
        <f t="shared" si="46"/>
        <v>0</v>
      </c>
      <c r="N296" s="37">
        <f t="shared" si="47"/>
        <v>0</v>
      </c>
      <c r="O296" s="37">
        <f t="shared" si="48"/>
        <v>0</v>
      </c>
      <c r="P296" s="37">
        <f t="shared" si="49"/>
        <v>0</v>
      </c>
      <c r="Q296" s="37">
        <f t="shared" si="50"/>
        <v>0</v>
      </c>
      <c r="R296" s="37">
        <f t="shared" si="51"/>
        <v>0</v>
      </c>
      <c r="S296" s="37">
        <f t="shared" si="52"/>
        <v>0</v>
      </c>
      <c r="T296" s="37">
        <f t="shared" si="53"/>
        <v>0</v>
      </c>
      <c r="U296" s="37">
        <f t="shared" si="54"/>
        <v>0</v>
      </c>
      <c r="V296" s="45">
        <f t="shared" si="55"/>
        <v>0</v>
      </c>
      <c r="W296" s="199">
        <f t="shared" si="56"/>
        <v>0</v>
      </c>
    </row>
    <row r="297" spans="1:23" ht="11.25" hidden="1">
      <c r="A297" s="30">
        <v>1165639</v>
      </c>
      <c r="B297" s="31" t="s">
        <v>128</v>
      </c>
      <c r="C297" s="202">
        <v>7</v>
      </c>
      <c r="D297" s="30" t="s">
        <v>99</v>
      </c>
      <c r="E297" s="37">
        <f t="shared" si="38"/>
        <v>0</v>
      </c>
      <c r="F297" s="37">
        <f t="shared" si="39"/>
        <v>0</v>
      </c>
      <c r="G297" s="37">
        <f t="shared" si="40"/>
        <v>0</v>
      </c>
      <c r="H297" s="37">
        <f t="shared" si="41"/>
        <v>0</v>
      </c>
      <c r="I297" s="37">
        <f t="shared" si="42"/>
        <v>0</v>
      </c>
      <c r="J297" s="37">
        <f t="shared" si="43"/>
        <v>0</v>
      </c>
      <c r="K297" s="27">
        <f t="shared" si="44"/>
        <v>0</v>
      </c>
      <c r="L297" s="37">
        <f t="shared" si="45"/>
        <v>0</v>
      </c>
      <c r="M297" s="37">
        <f t="shared" si="46"/>
        <v>0</v>
      </c>
      <c r="N297" s="37">
        <f t="shared" si="47"/>
        <v>0</v>
      </c>
      <c r="O297" s="37">
        <f t="shared" si="48"/>
        <v>0</v>
      </c>
      <c r="P297" s="37">
        <f t="shared" si="49"/>
        <v>0</v>
      </c>
      <c r="Q297" s="37">
        <f t="shared" si="50"/>
        <v>0</v>
      </c>
      <c r="R297" s="37">
        <f t="shared" si="51"/>
        <v>0</v>
      </c>
      <c r="S297" s="37">
        <f t="shared" si="52"/>
        <v>0</v>
      </c>
      <c r="T297" s="37">
        <f t="shared" si="53"/>
        <v>0</v>
      </c>
      <c r="U297" s="37">
        <f t="shared" si="54"/>
        <v>0</v>
      </c>
      <c r="V297" s="45">
        <f t="shared" si="55"/>
        <v>0</v>
      </c>
      <c r="W297" s="199">
        <f t="shared" si="56"/>
        <v>0</v>
      </c>
    </row>
    <row r="298" spans="1:23" ht="11.25" hidden="1">
      <c r="A298" s="30">
        <v>1145079</v>
      </c>
      <c r="B298" s="31" t="s">
        <v>72</v>
      </c>
      <c r="C298" s="202">
        <v>7</v>
      </c>
      <c r="D298" s="30" t="s">
        <v>51</v>
      </c>
      <c r="E298" s="37">
        <f t="shared" si="38"/>
        <v>0</v>
      </c>
      <c r="F298" s="37">
        <f t="shared" si="39"/>
        <v>0</v>
      </c>
      <c r="G298" s="37">
        <f t="shared" si="40"/>
        <v>0</v>
      </c>
      <c r="H298" s="37">
        <f t="shared" si="41"/>
        <v>0</v>
      </c>
      <c r="I298" s="37">
        <f t="shared" si="42"/>
        <v>0</v>
      </c>
      <c r="J298" s="37">
        <f t="shared" si="43"/>
        <v>0</v>
      </c>
      <c r="K298" s="27">
        <f t="shared" si="44"/>
        <v>0</v>
      </c>
      <c r="L298" s="37">
        <f t="shared" si="45"/>
        <v>0</v>
      </c>
      <c r="M298" s="37">
        <f t="shared" si="46"/>
        <v>0</v>
      </c>
      <c r="N298" s="37">
        <f t="shared" si="47"/>
        <v>0</v>
      </c>
      <c r="O298" s="37">
        <f t="shared" si="48"/>
        <v>0</v>
      </c>
      <c r="P298" s="37">
        <f t="shared" si="49"/>
        <v>0</v>
      </c>
      <c r="Q298" s="37">
        <f t="shared" si="50"/>
        <v>0</v>
      </c>
      <c r="R298" s="37">
        <f t="shared" si="51"/>
        <v>0</v>
      </c>
      <c r="S298" s="37">
        <f t="shared" si="52"/>
        <v>0</v>
      </c>
      <c r="T298" s="37">
        <f t="shared" si="53"/>
        <v>0</v>
      </c>
      <c r="U298" s="37">
        <f t="shared" si="54"/>
        <v>0</v>
      </c>
      <c r="V298" s="45">
        <f t="shared" si="55"/>
        <v>0</v>
      </c>
      <c r="W298" s="199">
        <f t="shared" si="56"/>
        <v>0</v>
      </c>
    </row>
    <row r="299" spans="1:23" ht="11.25" hidden="1">
      <c r="A299" s="27">
        <v>1001534</v>
      </c>
      <c r="B299" s="28" t="s">
        <v>348</v>
      </c>
      <c r="C299" s="202">
        <v>7</v>
      </c>
      <c r="D299" s="27" t="s">
        <v>99</v>
      </c>
      <c r="E299" s="37">
        <f t="shared" si="38"/>
        <v>0</v>
      </c>
      <c r="F299" s="37">
        <f t="shared" si="39"/>
        <v>0</v>
      </c>
      <c r="G299" s="37">
        <f t="shared" si="40"/>
        <v>0</v>
      </c>
      <c r="H299" s="37">
        <f t="shared" si="41"/>
        <v>0</v>
      </c>
      <c r="I299" s="37">
        <f t="shared" si="42"/>
        <v>0</v>
      </c>
      <c r="J299" s="37">
        <f t="shared" si="43"/>
        <v>0</v>
      </c>
      <c r="K299" s="27">
        <f t="shared" si="44"/>
        <v>0</v>
      </c>
      <c r="L299" s="37">
        <f t="shared" si="45"/>
        <v>0</v>
      </c>
      <c r="M299" s="37">
        <f t="shared" si="46"/>
        <v>0</v>
      </c>
      <c r="N299" s="37">
        <f t="shared" si="47"/>
        <v>0</v>
      </c>
      <c r="O299" s="37">
        <f t="shared" si="48"/>
        <v>0</v>
      </c>
      <c r="P299" s="37">
        <f t="shared" si="49"/>
        <v>0</v>
      </c>
      <c r="Q299" s="37">
        <f t="shared" si="50"/>
        <v>0</v>
      </c>
      <c r="R299" s="37">
        <f t="shared" si="51"/>
        <v>0</v>
      </c>
      <c r="S299" s="37">
        <f t="shared" si="52"/>
        <v>0</v>
      </c>
      <c r="T299" s="37">
        <f t="shared" si="53"/>
        <v>0</v>
      </c>
      <c r="U299" s="37">
        <f t="shared" si="54"/>
        <v>0</v>
      </c>
      <c r="V299" s="45">
        <f t="shared" si="55"/>
        <v>0</v>
      </c>
      <c r="W299" s="199">
        <f t="shared" si="56"/>
        <v>0</v>
      </c>
    </row>
    <row r="300" spans="1:23" ht="11.25" hidden="1">
      <c r="A300" s="30">
        <v>1282655</v>
      </c>
      <c r="B300" s="31" t="s">
        <v>349</v>
      </c>
      <c r="C300" s="202">
        <v>7</v>
      </c>
      <c r="D300" s="30" t="s">
        <v>203</v>
      </c>
      <c r="E300" s="37">
        <f t="shared" si="38"/>
        <v>0</v>
      </c>
      <c r="F300" s="37">
        <f t="shared" si="39"/>
        <v>0</v>
      </c>
      <c r="G300" s="37">
        <f t="shared" si="40"/>
        <v>0</v>
      </c>
      <c r="H300" s="37">
        <f t="shared" si="41"/>
        <v>0</v>
      </c>
      <c r="I300" s="37">
        <f t="shared" si="42"/>
        <v>0</v>
      </c>
      <c r="J300" s="37">
        <f t="shared" si="43"/>
        <v>0</v>
      </c>
      <c r="K300" s="27">
        <f t="shared" si="44"/>
        <v>0</v>
      </c>
      <c r="L300" s="37">
        <f t="shared" si="45"/>
        <v>0</v>
      </c>
      <c r="M300" s="37">
        <f t="shared" si="46"/>
        <v>0</v>
      </c>
      <c r="N300" s="37">
        <f t="shared" si="47"/>
        <v>0</v>
      </c>
      <c r="O300" s="37">
        <f t="shared" si="48"/>
        <v>0</v>
      </c>
      <c r="P300" s="37">
        <f t="shared" si="49"/>
        <v>0</v>
      </c>
      <c r="Q300" s="37">
        <f t="shared" si="50"/>
        <v>0</v>
      </c>
      <c r="R300" s="37">
        <f t="shared" si="51"/>
        <v>0</v>
      </c>
      <c r="S300" s="37">
        <f t="shared" si="52"/>
        <v>0</v>
      </c>
      <c r="T300" s="37">
        <f t="shared" si="53"/>
        <v>0</v>
      </c>
      <c r="U300" s="37">
        <f t="shared" si="54"/>
        <v>0</v>
      </c>
      <c r="V300" s="45">
        <f t="shared" si="55"/>
        <v>0</v>
      </c>
      <c r="W300" s="199">
        <f t="shared" si="56"/>
        <v>0</v>
      </c>
    </row>
    <row r="301" spans="1:23" ht="11.25" hidden="1">
      <c r="A301" s="30">
        <v>1168102</v>
      </c>
      <c r="B301" s="31" t="s">
        <v>350</v>
      </c>
      <c r="C301" s="202">
        <v>7</v>
      </c>
      <c r="D301" s="30" t="s">
        <v>51</v>
      </c>
      <c r="E301" s="37">
        <f t="shared" si="38"/>
        <v>0</v>
      </c>
      <c r="F301" s="37">
        <f t="shared" si="39"/>
        <v>0</v>
      </c>
      <c r="G301" s="37">
        <f t="shared" si="40"/>
        <v>0</v>
      </c>
      <c r="H301" s="37">
        <f t="shared" si="41"/>
        <v>0</v>
      </c>
      <c r="I301" s="37">
        <f t="shared" si="42"/>
        <v>0</v>
      </c>
      <c r="J301" s="37">
        <f t="shared" si="43"/>
        <v>0</v>
      </c>
      <c r="K301" s="27">
        <f t="shared" si="44"/>
        <v>0</v>
      </c>
      <c r="L301" s="37">
        <f t="shared" si="45"/>
        <v>0</v>
      </c>
      <c r="M301" s="37">
        <f t="shared" si="46"/>
        <v>0</v>
      </c>
      <c r="N301" s="37">
        <f t="shared" si="47"/>
        <v>0</v>
      </c>
      <c r="O301" s="37">
        <f t="shared" si="48"/>
        <v>0</v>
      </c>
      <c r="P301" s="37">
        <f t="shared" si="49"/>
        <v>0</v>
      </c>
      <c r="Q301" s="37">
        <f t="shared" si="50"/>
        <v>0</v>
      </c>
      <c r="R301" s="37">
        <f t="shared" si="51"/>
        <v>0</v>
      </c>
      <c r="S301" s="37">
        <f t="shared" si="52"/>
        <v>0</v>
      </c>
      <c r="T301" s="37">
        <f t="shared" si="53"/>
        <v>0</v>
      </c>
      <c r="U301" s="37">
        <f t="shared" si="54"/>
        <v>0</v>
      </c>
      <c r="V301" s="45">
        <f t="shared" si="55"/>
        <v>0</v>
      </c>
      <c r="W301" s="199">
        <f t="shared" si="56"/>
        <v>0</v>
      </c>
    </row>
    <row r="302" spans="1:23" ht="11.25" hidden="1">
      <c r="A302" s="30">
        <v>1176479</v>
      </c>
      <c r="B302" s="31" t="s">
        <v>351</v>
      </c>
      <c r="C302" s="202">
        <v>7</v>
      </c>
      <c r="D302" s="30" t="s">
        <v>99</v>
      </c>
      <c r="E302" s="37">
        <f t="shared" si="38"/>
        <v>0</v>
      </c>
      <c r="F302" s="37">
        <f t="shared" si="39"/>
        <v>0</v>
      </c>
      <c r="G302" s="37">
        <f t="shared" si="40"/>
        <v>0</v>
      </c>
      <c r="H302" s="37">
        <f t="shared" si="41"/>
        <v>0</v>
      </c>
      <c r="I302" s="37">
        <f t="shared" si="42"/>
        <v>0</v>
      </c>
      <c r="J302" s="37">
        <f t="shared" si="43"/>
        <v>0</v>
      </c>
      <c r="K302" s="27">
        <f t="shared" si="44"/>
        <v>0</v>
      </c>
      <c r="L302" s="37">
        <f t="shared" si="45"/>
        <v>0</v>
      </c>
      <c r="M302" s="37">
        <f t="shared" si="46"/>
        <v>0</v>
      </c>
      <c r="N302" s="37">
        <f t="shared" si="47"/>
        <v>0</v>
      </c>
      <c r="O302" s="37">
        <f t="shared" si="48"/>
        <v>0</v>
      </c>
      <c r="P302" s="37">
        <f t="shared" si="49"/>
        <v>0</v>
      </c>
      <c r="Q302" s="37">
        <f t="shared" si="50"/>
        <v>0</v>
      </c>
      <c r="R302" s="37">
        <f t="shared" si="51"/>
        <v>0</v>
      </c>
      <c r="S302" s="37">
        <f t="shared" si="52"/>
        <v>0</v>
      </c>
      <c r="T302" s="37">
        <f t="shared" si="53"/>
        <v>0</v>
      </c>
      <c r="U302" s="37">
        <f t="shared" si="54"/>
        <v>0</v>
      </c>
      <c r="V302" s="45">
        <f t="shared" si="55"/>
        <v>0</v>
      </c>
      <c r="W302" s="199">
        <f t="shared" si="56"/>
        <v>0</v>
      </c>
    </row>
    <row r="303" spans="1:23" ht="11.25" hidden="1">
      <c r="A303" s="30">
        <v>1292665</v>
      </c>
      <c r="B303" s="31" t="s">
        <v>352</v>
      </c>
      <c r="C303" s="202">
        <v>7</v>
      </c>
      <c r="D303" s="30" t="s">
        <v>203</v>
      </c>
      <c r="E303" s="37">
        <f t="shared" si="38"/>
        <v>0</v>
      </c>
      <c r="F303" s="37">
        <f t="shared" si="39"/>
        <v>0</v>
      </c>
      <c r="G303" s="37">
        <f t="shared" si="40"/>
        <v>0</v>
      </c>
      <c r="H303" s="37">
        <f t="shared" si="41"/>
        <v>0</v>
      </c>
      <c r="I303" s="37">
        <f t="shared" si="42"/>
        <v>0</v>
      </c>
      <c r="J303" s="37">
        <f t="shared" si="43"/>
        <v>0</v>
      </c>
      <c r="K303" s="27">
        <f t="shared" si="44"/>
        <v>0</v>
      </c>
      <c r="L303" s="37">
        <f t="shared" si="45"/>
        <v>0</v>
      </c>
      <c r="M303" s="37">
        <f t="shared" si="46"/>
        <v>0</v>
      </c>
      <c r="N303" s="37">
        <f t="shared" si="47"/>
        <v>0</v>
      </c>
      <c r="O303" s="37">
        <f t="shared" si="48"/>
        <v>0</v>
      </c>
      <c r="P303" s="37">
        <f t="shared" si="49"/>
        <v>0</v>
      </c>
      <c r="Q303" s="37">
        <f t="shared" si="50"/>
        <v>0</v>
      </c>
      <c r="R303" s="37">
        <f t="shared" si="51"/>
        <v>0</v>
      </c>
      <c r="S303" s="37">
        <f t="shared" si="52"/>
        <v>0</v>
      </c>
      <c r="T303" s="37">
        <f t="shared" si="53"/>
        <v>0</v>
      </c>
      <c r="U303" s="37">
        <f t="shared" si="54"/>
        <v>0</v>
      </c>
      <c r="V303" s="45">
        <f t="shared" si="55"/>
        <v>0</v>
      </c>
      <c r="W303" s="199">
        <f t="shared" si="56"/>
        <v>0</v>
      </c>
    </row>
    <row r="304" spans="1:23" ht="11.25" hidden="1">
      <c r="A304" s="30">
        <v>1139425</v>
      </c>
      <c r="B304" s="31" t="s">
        <v>129</v>
      </c>
      <c r="C304" s="202">
        <v>7</v>
      </c>
      <c r="D304" s="30" t="s">
        <v>99</v>
      </c>
      <c r="E304" s="37">
        <f t="shared" si="38"/>
        <v>0</v>
      </c>
      <c r="F304" s="37">
        <f t="shared" si="39"/>
        <v>0</v>
      </c>
      <c r="G304" s="37">
        <f t="shared" si="40"/>
        <v>0</v>
      </c>
      <c r="H304" s="37">
        <f t="shared" si="41"/>
        <v>0</v>
      </c>
      <c r="I304" s="37">
        <f t="shared" si="42"/>
        <v>0</v>
      </c>
      <c r="J304" s="37">
        <f t="shared" si="43"/>
        <v>0</v>
      </c>
      <c r="K304" s="27">
        <f t="shared" si="44"/>
        <v>0</v>
      </c>
      <c r="L304" s="37">
        <f t="shared" si="45"/>
        <v>0</v>
      </c>
      <c r="M304" s="37">
        <f t="shared" si="46"/>
        <v>0</v>
      </c>
      <c r="N304" s="37">
        <f t="shared" si="47"/>
        <v>0</v>
      </c>
      <c r="O304" s="37">
        <f t="shared" si="48"/>
        <v>0</v>
      </c>
      <c r="P304" s="37">
        <f t="shared" si="49"/>
        <v>0</v>
      </c>
      <c r="Q304" s="37">
        <f t="shared" si="50"/>
        <v>0</v>
      </c>
      <c r="R304" s="37">
        <f t="shared" si="51"/>
        <v>0</v>
      </c>
      <c r="S304" s="37">
        <f t="shared" si="52"/>
        <v>0</v>
      </c>
      <c r="T304" s="37">
        <f t="shared" si="53"/>
        <v>0</v>
      </c>
      <c r="U304" s="37">
        <f t="shared" si="54"/>
        <v>0</v>
      </c>
      <c r="V304" s="45">
        <f t="shared" si="55"/>
        <v>0</v>
      </c>
      <c r="W304" s="199">
        <f t="shared" si="56"/>
        <v>0</v>
      </c>
    </row>
    <row r="305" spans="1:23" ht="11.25" hidden="1">
      <c r="A305" s="30">
        <v>1104672</v>
      </c>
      <c r="B305" s="31" t="s">
        <v>73</v>
      </c>
      <c r="C305" s="202">
        <v>7</v>
      </c>
      <c r="D305" s="30" t="s">
        <v>51</v>
      </c>
      <c r="E305" s="37">
        <f t="shared" si="38"/>
        <v>0</v>
      </c>
      <c r="F305" s="37">
        <f t="shared" si="39"/>
        <v>0</v>
      </c>
      <c r="G305" s="37">
        <f t="shared" si="40"/>
        <v>0</v>
      </c>
      <c r="H305" s="37">
        <f t="shared" si="41"/>
        <v>0</v>
      </c>
      <c r="I305" s="37">
        <f t="shared" si="42"/>
        <v>0</v>
      </c>
      <c r="J305" s="37">
        <f t="shared" si="43"/>
        <v>0</v>
      </c>
      <c r="K305" s="27">
        <f t="shared" si="44"/>
        <v>0</v>
      </c>
      <c r="L305" s="37">
        <f t="shared" si="45"/>
        <v>0</v>
      </c>
      <c r="M305" s="37">
        <f t="shared" si="46"/>
        <v>0</v>
      </c>
      <c r="N305" s="37">
        <f t="shared" si="47"/>
        <v>0</v>
      </c>
      <c r="O305" s="37">
        <f t="shared" si="48"/>
        <v>0</v>
      </c>
      <c r="P305" s="37">
        <f t="shared" si="49"/>
        <v>0</v>
      </c>
      <c r="Q305" s="37">
        <f t="shared" si="50"/>
        <v>0</v>
      </c>
      <c r="R305" s="37">
        <f t="shared" si="51"/>
        <v>0</v>
      </c>
      <c r="S305" s="37">
        <f t="shared" si="52"/>
        <v>0</v>
      </c>
      <c r="T305" s="37">
        <f t="shared" si="53"/>
        <v>0</v>
      </c>
      <c r="U305" s="37">
        <f t="shared" si="54"/>
        <v>0</v>
      </c>
      <c r="V305" s="45">
        <f t="shared" si="55"/>
        <v>0</v>
      </c>
      <c r="W305" s="199">
        <f t="shared" si="56"/>
        <v>0</v>
      </c>
    </row>
    <row r="306" spans="1:23" ht="11.25" hidden="1">
      <c r="A306" s="30">
        <v>2600684</v>
      </c>
      <c r="B306" s="31" t="s">
        <v>193</v>
      </c>
      <c r="C306" s="202">
        <v>7</v>
      </c>
      <c r="D306" s="30" t="s">
        <v>288</v>
      </c>
      <c r="E306" s="37">
        <f t="shared" si="38"/>
        <v>0</v>
      </c>
      <c r="F306" s="37">
        <f t="shared" si="39"/>
        <v>0</v>
      </c>
      <c r="G306" s="37">
        <f t="shared" si="40"/>
        <v>0</v>
      </c>
      <c r="H306" s="37">
        <f t="shared" si="41"/>
        <v>0</v>
      </c>
      <c r="I306" s="37">
        <f t="shared" si="42"/>
        <v>0</v>
      </c>
      <c r="J306" s="37">
        <f t="shared" si="43"/>
        <v>0</v>
      </c>
      <c r="K306" s="27">
        <f t="shared" si="44"/>
        <v>0</v>
      </c>
      <c r="L306" s="37">
        <f t="shared" si="45"/>
        <v>0</v>
      </c>
      <c r="M306" s="37">
        <f t="shared" si="46"/>
        <v>0</v>
      </c>
      <c r="N306" s="37">
        <f t="shared" si="47"/>
        <v>0</v>
      </c>
      <c r="O306" s="37">
        <f t="shared" si="48"/>
        <v>0</v>
      </c>
      <c r="P306" s="37">
        <f t="shared" si="49"/>
        <v>0</v>
      </c>
      <c r="Q306" s="37">
        <f t="shared" si="50"/>
        <v>0</v>
      </c>
      <c r="R306" s="37">
        <f t="shared" si="51"/>
        <v>0</v>
      </c>
      <c r="S306" s="37">
        <f t="shared" si="52"/>
        <v>0</v>
      </c>
      <c r="T306" s="37">
        <f t="shared" si="53"/>
        <v>0</v>
      </c>
      <c r="U306" s="37">
        <f t="shared" si="54"/>
        <v>0</v>
      </c>
      <c r="V306" s="45">
        <f t="shared" si="55"/>
        <v>0</v>
      </c>
      <c r="W306" s="199">
        <f t="shared" si="56"/>
        <v>0</v>
      </c>
    </row>
    <row r="307" spans="1:23" ht="11.25" hidden="1">
      <c r="A307" s="30">
        <v>1001557</v>
      </c>
      <c r="B307" s="31" t="s">
        <v>353</v>
      </c>
      <c r="C307" s="202">
        <v>7</v>
      </c>
      <c r="D307" s="30" t="s">
        <v>168</v>
      </c>
      <c r="E307" s="37">
        <f t="shared" si="38"/>
        <v>0</v>
      </c>
      <c r="F307" s="37">
        <f t="shared" si="39"/>
        <v>0</v>
      </c>
      <c r="G307" s="37">
        <f t="shared" si="40"/>
        <v>0</v>
      </c>
      <c r="H307" s="37">
        <f t="shared" si="41"/>
        <v>0</v>
      </c>
      <c r="I307" s="37">
        <f t="shared" si="42"/>
        <v>0</v>
      </c>
      <c r="J307" s="37">
        <f t="shared" si="43"/>
        <v>0</v>
      </c>
      <c r="K307" s="27">
        <f t="shared" si="44"/>
        <v>0</v>
      </c>
      <c r="L307" s="37">
        <f t="shared" si="45"/>
        <v>0</v>
      </c>
      <c r="M307" s="37">
        <f t="shared" si="46"/>
        <v>0</v>
      </c>
      <c r="N307" s="37">
        <f t="shared" si="47"/>
        <v>0</v>
      </c>
      <c r="O307" s="37">
        <f t="shared" si="48"/>
        <v>0</v>
      </c>
      <c r="P307" s="37">
        <f t="shared" si="49"/>
        <v>0</v>
      </c>
      <c r="Q307" s="37">
        <f t="shared" si="50"/>
        <v>0</v>
      </c>
      <c r="R307" s="37">
        <f t="shared" si="51"/>
        <v>0</v>
      </c>
      <c r="S307" s="37">
        <f t="shared" si="52"/>
        <v>0</v>
      </c>
      <c r="T307" s="37">
        <f t="shared" si="53"/>
        <v>0</v>
      </c>
      <c r="U307" s="37">
        <f t="shared" si="54"/>
        <v>0</v>
      </c>
      <c r="V307" s="45">
        <f t="shared" si="55"/>
        <v>0</v>
      </c>
      <c r="W307" s="199">
        <f t="shared" si="56"/>
        <v>0</v>
      </c>
    </row>
    <row r="308" spans="1:23" ht="11.25" hidden="1">
      <c r="A308" s="30">
        <v>1001579</v>
      </c>
      <c r="B308" s="31" t="s">
        <v>354</v>
      </c>
      <c r="C308" s="202">
        <v>7</v>
      </c>
      <c r="D308" s="30" t="s">
        <v>138</v>
      </c>
      <c r="E308" s="37">
        <f t="shared" si="38"/>
        <v>0</v>
      </c>
      <c r="F308" s="37">
        <f t="shared" si="39"/>
        <v>0</v>
      </c>
      <c r="G308" s="37">
        <f t="shared" si="40"/>
        <v>0</v>
      </c>
      <c r="H308" s="37">
        <f t="shared" si="41"/>
        <v>0</v>
      </c>
      <c r="I308" s="37">
        <f t="shared" si="42"/>
        <v>0</v>
      </c>
      <c r="J308" s="37">
        <f t="shared" si="43"/>
        <v>0</v>
      </c>
      <c r="K308" s="27">
        <f t="shared" si="44"/>
        <v>0</v>
      </c>
      <c r="L308" s="37">
        <f t="shared" si="45"/>
        <v>0</v>
      </c>
      <c r="M308" s="37">
        <f t="shared" si="46"/>
        <v>0</v>
      </c>
      <c r="N308" s="37">
        <f t="shared" si="47"/>
        <v>0</v>
      </c>
      <c r="O308" s="37">
        <f t="shared" si="48"/>
        <v>0</v>
      </c>
      <c r="P308" s="37">
        <f t="shared" si="49"/>
        <v>0</v>
      </c>
      <c r="Q308" s="37">
        <f t="shared" si="50"/>
        <v>0</v>
      </c>
      <c r="R308" s="37">
        <f t="shared" si="51"/>
        <v>0</v>
      </c>
      <c r="S308" s="37">
        <f t="shared" si="52"/>
        <v>0</v>
      </c>
      <c r="T308" s="37">
        <f t="shared" si="53"/>
        <v>0</v>
      </c>
      <c r="U308" s="37">
        <f t="shared" si="54"/>
        <v>0</v>
      </c>
      <c r="V308" s="45">
        <f t="shared" si="55"/>
        <v>0</v>
      </c>
      <c r="W308" s="199">
        <f t="shared" si="56"/>
        <v>0</v>
      </c>
    </row>
    <row r="309" spans="1:23" ht="11.25" hidden="1">
      <c r="A309" s="30">
        <v>1321293</v>
      </c>
      <c r="B309" s="31" t="s">
        <v>355</v>
      </c>
      <c r="C309" s="202">
        <v>7</v>
      </c>
      <c r="D309" s="30" t="s">
        <v>99</v>
      </c>
      <c r="E309" s="37">
        <f t="shared" si="38"/>
        <v>0</v>
      </c>
      <c r="F309" s="37">
        <f t="shared" si="39"/>
        <v>0</v>
      </c>
      <c r="G309" s="37">
        <f t="shared" si="40"/>
        <v>0</v>
      </c>
      <c r="H309" s="37">
        <f t="shared" si="41"/>
        <v>0</v>
      </c>
      <c r="I309" s="37">
        <f t="shared" si="42"/>
        <v>0</v>
      </c>
      <c r="J309" s="37">
        <f t="shared" si="43"/>
        <v>0</v>
      </c>
      <c r="K309" s="27">
        <f t="shared" si="44"/>
        <v>0</v>
      </c>
      <c r="L309" s="37">
        <f t="shared" si="45"/>
        <v>0</v>
      </c>
      <c r="M309" s="37">
        <f t="shared" si="46"/>
        <v>0</v>
      </c>
      <c r="N309" s="37">
        <f t="shared" si="47"/>
        <v>0</v>
      </c>
      <c r="O309" s="37">
        <f t="shared" si="48"/>
        <v>0</v>
      </c>
      <c r="P309" s="37">
        <f t="shared" si="49"/>
        <v>0</v>
      </c>
      <c r="Q309" s="37">
        <f t="shared" si="50"/>
        <v>0</v>
      </c>
      <c r="R309" s="37">
        <f t="shared" si="51"/>
        <v>0</v>
      </c>
      <c r="S309" s="37">
        <f t="shared" si="52"/>
        <v>0</v>
      </c>
      <c r="T309" s="37">
        <f t="shared" si="53"/>
        <v>0</v>
      </c>
      <c r="U309" s="37">
        <f t="shared" si="54"/>
        <v>0</v>
      </c>
      <c r="V309" s="45">
        <f t="shared" si="55"/>
        <v>0</v>
      </c>
      <c r="W309" s="199">
        <f t="shared" si="56"/>
        <v>0</v>
      </c>
    </row>
    <row r="310" spans="1:23" ht="11.25" hidden="1">
      <c r="A310" s="30">
        <v>1158953</v>
      </c>
      <c r="B310" s="31" t="s">
        <v>356</v>
      </c>
      <c r="C310" s="202">
        <v>7</v>
      </c>
      <c r="D310" s="30" t="s">
        <v>51</v>
      </c>
      <c r="E310" s="37">
        <f t="shared" si="38"/>
        <v>0</v>
      </c>
      <c r="F310" s="37">
        <f t="shared" si="39"/>
        <v>0</v>
      </c>
      <c r="G310" s="37">
        <f t="shared" si="40"/>
        <v>0</v>
      </c>
      <c r="H310" s="37">
        <f t="shared" si="41"/>
        <v>0</v>
      </c>
      <c r="I310" s="37">
        <f t="shared" si="42"/>
        <v>0</v>
      </c>
      <c r="J310" s="37">
        <f t="shared" si="43"/>
        <v>0</v>
      </c>
      <c r="K310" s="27">
        <f t="shared" si="44"/>
        <v>0</v>
      </c>
      <c r="L310" s="37">
        <f t="shared" si="45"/>
        <v>0</v>
      </c>
      <c r="M310" s="37">
        <f t="shared" si="46"/>
        <v>0</v>
      </c>
      <c r="N310" s="37">
        <f t="shared" si="47"/>
        <v>0</v>
      </c>
      <c r="O310" s="37">
        <f t="shared" si="48"/>
        <v>0</v>
      </c>
      <c r="P310" s="37">
        <f t="shared" si="49"/>
        <v>0</v>
      </c>
      <c r="Q310" s="37">
        <f t="shared" si="50"/>
        <v>0</v>
      </c>
      <c r="R310" s="37">
        <f t="shared" si="51"/>
        <v>0</v>
      </c>
      <c r="S310" s="37">
        <f t="shared" si="52"/>
        <v>0</v>
      </c>
      <c r="T310" s="37">
        <f t="shared" si="53"/>
        <v>0</v>
      </c>
      <c r="U310" s="37">
        <f t="shared" si="54"/>
        <v>0</v>
      </c>
      <c r="V310" s="45">
        <f t="shared" si="55"/>
        <v>0</v>
      </c>
      <c r="W310" s="199">
        <f t="shared" si="56"/>
        <v>0</v>
      </c>
    </row>
    <row r="311" spans="1:23" ht="11.25" hidden="1">
      <c r="A311" s="30">
        <v>1102753</v>
      </c>
      <c r="B311" s="31" t="s">
        <v>130</v>
      </c>
      <c r="C311" s="202">
        <v>7</v>
      </c>
      <c r="D311" s="30" t="s">
        <v>99</v>
      </c>
      <c r="E311" s="37">
        <f t="shared" si="38"/>
        <v>0</v>
      </c>
      <c r="F311" s="37">
        <f t="shared" si="39"/>
        <v>0</v>
      </c>
      <c r="G311" s="37">
        <f t="shared" si="40"/>
        <v>0</v>
      </c>
      <c r="H311" s="37">
        <f t="shared" si="41"/>
        <v>0</v>
      </c>
      <c r="I311" s="37">
        <f t="shared" si="42"/>
        <v>0</v>
      </c>
      <c r="J311" s="37">
        <f t="shared" si="43"/>
        <v>0</v>
      </c>
      <c r="K311" s="27">
        <f t="shared" si="44"/>
        <v>0</v>
      </c>
      <c r="L311" s="37">
        <f t="shared" si="45"/>
        <v>0</v>
      </c>
      <c r="M311" s="37">
        <f t="shared" si="46"/>
        <v>0</v>
      </c>
      <c r="N311" s="37">
        <f t="shared" si="47"/>
        <v>0</v>
      </c>
      <c r="O311" s="37">
        <f t="shared" si="48"/>
        <v>0</v>
      </c>
      <c r="P311" s="37">
        <f t="shared" si="49"/>
        <v>0</v>
      </c>
      <c r="Q311" s="37">
        <f t="shared" si="50"/>
        <v>0</v>
      </c>
      <c r="R311" s="37">
        <f t="shared" si="51"/>
        <v>0</v>
      </c>
      <c r="S311" s="37">
        <f t="shared" si="52"/>
        <v>0</v>
      </c>
      <c r="T311" s="37">
        <f t="shared" si="53"/>
        <v>0</v>
      </c>
      <c r="U311" s="37">
        <f t="shared" si="54"/>
        <v>0</v>
      </c>
      <c r="V311" s="45">
        <f t="shared" si="55"/>
        <v>0</v>
      </c>
      <c r="W311" s="199">
        <f t="shared" si="56"/>
        <v>0</v>
      </c>
    </row>
    <row r="312" spans="1:23" ht="11.25" hidden="1">
      <c r="A312" s="30">
        <v>1186714</v>
      </c>
      <c r="B312" s="31" t="s">
        <v>357</v>
      </c>
      <c r="C312" s="202">
        <v>7</v>
      </c>
      <c r="D312" s="30" t="s">
        <v>99</v>
      </c>
      <c r="E312" s="37">
        <f t="shared" si="38"/>
        <v>0</v>
      </c>
      <c r="F312" s="37">
        <f t="shared" si="39"/>
        <v>0</v>
      </c>
      <c r="G312" s="37">
        <f t="shared" si="40"/>
        <v>0</v>
      </c>
      <c r="H312" s="37">
        <f t="shared" si="41"/>
        <v>0</v>
      </c>
      <c r="I312" s="37">
        <f t="shared" si="42"/>
        <v>0</v>
      </c>
      <c r="J312" s="37">
        <f t="shared" si="43"/>
        <v>0</v>
      </c>
      <c r="K312" s="27">
        <f t="shared" si="44"/>
        <v>0</v>
      </c>
      <c r="L312" s="37">
        <f t="shared" si="45"/>
        <v>0</v>
      </c>
      <c r="M312" s="37">
        <f t="shared" si="46"/>
        <v>0</v>
      </c>
      <c r="N312" s="37">
        <f t="shared" si="47"/>
        <v>0</v>
      </c>
      <c r="O312" s="37">
        <f t="shared" si="48"/>
        <v>0</v>
      </c>
      <c r="P312" s="37">
        <f t="shared" si="49"/>
        <v>0</v>
      </c>
      <c r="Q312" s="37">
        <f t="shared" si="50"/>
        <v>0</v>
      </c>
      <c r="R312" s="37">
        <f t="shared" si="51"/>
        <v>0</v>
      </c>
      <c r="S312" s="37">
        <f t="shared" si="52"/>
        <v>0</v>
      </c>
      <c r="T312" s="37">
        <f t="shared" si="53"/>
        <v>0</v>
      </c>
      <c r="U312" s="37">
        <f t="shared" si="54"/>
        <v>0</v>
      </c>
      <c r="V312" s="45">
        <f t="shared" si="55"/>
        <v>0</v>
      </c>
      <c r="W312" s="199">
        <f t="shared" si="56"/>
        <v>0</v>
      </c>
    </row>
    <row r="313" spans="1:23" ht="11.25" hidden="1">
      <c r="A313" s="30">
        <v>2212607</v>
      </c>
      <c r="B313" s="31" t="s">
        <v>50</v>
      </c>
      <c r="C313" s="202">
        <v>7</v>
      </c>
      <c r="D313" s="30" t="s">
        <v>45</v>
      </c>
      <c r="E313" s="37">
        <f t="shared" si="38"/>
        <v>0</v>
      </c>
      <c r="F313" s="37">
        <f t="shared" si="39"/>
        <v>0</v>
      </c>
      <c r="G313" s="37">
        <f t="shared" si="40"/>
        <v>0</v>
      </c>
      <c r="H313" s="37">
        <f t="shared" si="41"/>
        <v>0</v>
      </c>
      <c r="I313" s="37">
        <f t="shared" si="42"/>
        <v>0</v>
      </c>
      <c r="J313" s="37">
        <f t="shared" si="43"/>
        <v>0</v>
      </c>
      <c r="K313" s="27">
        <f t="shared" si="44"/>
        <v>0</v>
      </c>
      <c r="L313" s="37">
        <f t="shared" si="45"/>
        <v>0</v>
      </c>
      <c r="M313" s="37">
        <f t="shared" si="46"/>
        <v>0</v>
      </c>
      <c r="N313" s="37">
        <f t="shared" si="47"/>
        <v>0</v>
      </c>
      <c r="O313" s="37">
        <f t="shared" si="48"/>
        <v>0</v>
      </c>
      <c r="P313" s="37">
        <f t="shared" si="49"/>
        <v>0</v>
      </c>
      <c r="Q313" s="37">
        <f t="shared" si="50"/>
        <v>0</v>
      </c>
      <c r="R313" s="37">
        <f t="shared" si="51"/>
        <v>0</v>
      </c>
      <c r="S313" s="37">
        <f t="shared" si="52"/>
        <v>0</v>
      </c>
      <c r="T313" s="37">
        <f t="shared" si="53"/>
        <v>0</v>
      </c>
      <c r="U313" s="37">
        <f t="shared" si="54"/>
        <v>0</v>
      </c>
      <c r="V313" s="45">
        <f t="shared" si="55"/>
        <v>0</v>
      </c>
      <c r="W313" s="199">
        <f t="shared" si="56"/>
        <v>0</v>
      </c>
    </row>
    <row r="314" spans="1:23" ht="11.25" hidden="1">
      <c r="A314" s="30">
        <v>1186498</v>
      </c>
      <c r="B314" s="31" t="s">
        <v>358</v>
      </c>
      <c r="C314" s="202">
        <v>7</v>
      </c>
      <c r="D314" s="30" t="s">
        <v>168</v>
      </c>
      <c r="E314" s="37">
        <f t="shared" si="38"/>
        <v>0</v>
      </c>
      <c r="F314" s="37">
        <f t="shared" si="39"/>
        <v>0</v>
      </c>
      <c r="G314" s="37">
        <f t="shared" si="40"/>
        <v>0</v>
      </c>
      <c r="H314" s="37">
        <f t="shared" si="41"/>
        <v>0</v>
      </c>
      <c r="I314" s="37">
        <f t="shared" si="42"/>
        <v>0</v>
      </c>
      <c r="J314" s="37">
        <f t="shared" si="43"/>
        <v>0</v>
      </c>
      <c r="K314" s="27">
        <f t="shared" si="44"/>
        <v>0</v>
      </c>
      <c r="L314" s="37">
        <f t="shared" si="45"/>
        <v>0</v>
      </c>
      <c r="M314" s="37">
        <f t="shared" si="46"/>
        <v>0</v>
      </c>
      <c r="N314" s="37">
        <f t="shared" si="47"/>
        <v>0</v>
      </c>
      <c r="O314" s="37">
        <f t="shared" si="48"/>
        <v>0</v>
      </c>
      <c r="P314" s="37">
        <f t="shared" si="49"/>
        <v>0</v>
      </c>
      <c r="Q314" s="37">
        <f t="shared" si="50"/>
        <v>0</v>
      </c>
      <c r="R314" s="37">
        <f t="shared" si="51"/>
        <v>0</v>
      </c>
      <c r="S314" s="37">
        <f t="shared" si="52"/>
        <v>0</v>
      </c>
      <c r="T314" s="37">
        <f t="shared" si="53"/>
        <v>0</v>
      </c>
      <c r="U314" s="37">
        <f t="shared" si="54"/>
        <v>0</v>
      </c>
      <c r="V314" s="45">
        <f t="shared" si="55"/>
        <v>0</v>
      </c>
      <c r="W314" s="199">
        <f t="shared" si="56"/>
        <v>0</v>
      </c>
    </row>
    <row r="315" spans="1:23" ht="11.25" hidden="1">
      <c r="A315" s="30">
        <v>1125825</v>
      </c>
      <c r="B315" s="31" t="s">
        <v>360</v>
      </c>
      <c r="C315" s="202">
        <v>7</v>
      </c>
      <c r="D315" s="30" t="s">
        <v>99</v>
      </c>
      <c r="E315" s="37">
        <f t="shared" si="38"/>
        <v>0</v>
      </c>
      <c r="F315" s="37">
        <f t="shared" si="39"/>
        <v>0</v>
      </c>
      <c r="G315" s="37">
        <f t="shared" si="40"/>
        <v>0</v>
      </c>
      <c r="H315" s="37">
        <f t="shared" si="41"/>
        <v>0</v>
      </c>
      <c r="I315" s="37">
        <f t="shared" si="42"/>
        <v>0</v>
      </c>
      <c r="J315" s="37">
        <f t="shared" si="43"/>
        <v>0</v>
      </c>
      <c r="K315" s="27">
        <f t="shared" si="44"/>
        <v>0</v>
      </c>
      <c r="L315" s="37">
        <f t="shared" si="45"/>
        <v>0</v>
      </c>
      <c r="M315" s="37">
        <f t="shared" si="46"/>
        <v>0</v>
      </c>
      <c r="N315" s="37">
        <f t="shared" si="47"/>
        <v>0</v>
      </c>
      <c r="O315" s="37">
        <f t="shared" si="48"/>
        <v>0</v>
      </c>
      <c r="P315" s="37">
        <f t="shared" si="49"/>
        <v>0</v>
      </c>
      <c r="Q315" s="37">
        <f t="shared" si="50"/>
        <v>0</v>
      </c>
      <c r="R315" s="37">
        <f t="shared" si="51"/>
        <v>0</v>
      </c>
      <c r="S315" s="37">
        <f t="shared" si="52"/>
        <v>0</v>
      </c>
      <c r="T315" s="37">
        <f t="shared" si="53"/>
        <v>0</v>
      </c>
      <c r="U315" s="37">
        <f t="shared" si="54"/>
        <v>0</v>
      </c>
      <c r="V315" s="45">
        <f t="shared" si="55"/>
        <v>0</v>
      </c>
      <c r="W315" s="199">
        <f t="shared" si="56"/>
        <v>0</v>
      </c>
    </row>
    <row r="316" spans="1:23" ht="11.25" hidden="1">
      <c r="A316" s="30">
        <v>1159318</v>
      </c>
      <c r="B316" s="31" t="s">
        <v>362</v>
      </c>
      <c r="C316" s="202">
        <v>7</v>
      </c>
      <c r="D316" s="30" t="s">
        <v>144</v>
      </c>
      <c r="E316" s="37">
        <f t="shared" si="38"/>
        <v>0</v>
      </c>
      <c r="F316" s="37">
        <f t="shared" si="39"/>
        <v>0</v>
      </c>
      <c r="G316" s="37">
        <f t="shared" si="40"/>
        <v>0</v>
      </c>
      <c r="H316" s="37">
        <f t="shared" si="41"/>
        <v>0</v>
      </c>
      <c r="I316" s="37">
        <f t="shared" si="42"/>
        <v>0</v>
      </c>
      <c r="J316" s="37">
        <f t="shared" si="43"/>
        <v>0</v>
      </c>
      <c r="K316" s="27">
        <f t="shared" si="44"/>
        <v>0</v>
      </c>
      <c r="L316" s="37">
        <f t="shared" si="45"/>
        <v>0</v>
      </c>
      <c r="M316" s="37">
        <f t="shared" si="46"/>
        <v>0</v>
      </c>
      <c r="N316" s="37">
        <f t="shared" si="47"/>
        <v>0</v>
      </c>
      <c r="O316" s="37">
        <f t="shared" si="48"/>
        <v>0</v>
      </c>
      <c r="P316" s="37">
        <f t="shared" si="49"/>
        <v>0</v>
      </c>
      <c r="Q316" s="37">
        <f t="shared" si="50"/>
        <v>0</v>
      </c>
      <c r="R316" s="37">
        <f t="shared" si="51"/>
        <v>0</v>
      </c>
      <c r="S316" s="37">
        <f t="shared" si="52"/>
        <v>0</v>
      </c>
      <c r="T316" s="37">
        <f t="shared" si="53"/>
        <v>0</v>
      </c>
      <c r="U316" s="37">
        <f t="shared" si="54"/>
        <v>0</v>
      </c>
      <c r="V316" s="45">
        <f t="shared" si="55"/>
        <v>0</v>
      </c>
      <c r="W316" s="199">
        <f t="shared" si="56"/>
        <v>0</v>
      </c>
    </row>
    <row r="317" spans="1:23" ht="11.25" hidden="1">
      <c r="A317" s="32">
        <v>1001568</v>
      </c>
      <c r="B317" s="33" t="s">
        <v>363</v>
      </c>
      <c r="C317" s="202">
        <v>7</v>
      </c>
      <c r="D317" s="32" t="s">
        <v>138</v>
      </c>
      <c r="E317" s="38">
        <f t="shared" si="38"/>
        <v>0</v>
      </c>
      <c r="F317" s="37">
        <f t="shared" si="39"/>
        <v>0</v>
      </c>
      <c r="G317" s="37">
        <f t="shared" si="40"/>
        <v>0</v>
      </c>
      <c r="H317" s="37">
        <f t="shared" si="41"/>
        <v>0</v>
      </c>
      <c r="I317" s="37">
        <f t="shared" si="42"/>
        <v>0</v>
      </c>
      <c r="J317" s="37">
        <f t="shared" si="43"/>
        <v>0</v>
      </c>
      <c r="K317" s="27">
        <f t="shared" si="44"/>
        <v>0</v>
      </c>
      <c r="L317" s="37">
        <f t="shared" si="45"/>
        <v>0</v>
      </c>
      <c r="M317" s="37">
        <f t="shared" si="46"/>
        <v>0</v>
      </c>
      <c r="N317" s="37">
        <f t="shared" si="47"/>
        <v>0</v>
      </c>
      <c r="O317" s="37">
        <f t="shared" si="48"/>
        <v>0</v>
      </c>
      <c r="P317" s="37">
        <f t="shared" si="49"/>
        <v>0</v>
      </c>
      <c r="Q317" s="37">
        <f t="shared" si="50"/>
        <v>0</v>
      </c>
      <c r="R317" s="37">
        <f t="shared" si="51"/>
        <v>0</v>
      </c>
      <c r="S317" s="37">
        <f t="shared" si="52"/>
        <v>0</v>
      </c>
      <c r="T317" s="37">
        <f t="shared" si="53"/>
        <v>0</v>
      </c>
      <c r="U317" s="37">
        <f t="shared" si="54"/>
        <v>0</v>
      </c>
      <c r="V317" s="45">
        <f t="shared" si="55"/>
        <v>0</v>
      </c>
      <c r="W317" s="201">
        <f t="shared" si="56"/>
        <v>0</v>
      </c>
    </row>
    <row r="318" spans="6:22" ht="2.25" customHeight="1">
      <c r="F318" s="45"/>
      <c r="T318" s="45"/>
      <c r="U318" s="45"/>
      <c r="V318" s="45"/>
    </row>
    <row r="319" spans="1:23" ht="12.75" customHeight="1">
      <c r="A319" s="24">
        <f>COUNT(A6:A317)</f>
        <v>311</v>
      </c>
      <c r="B319" s="272" t="s">
        <v>273</v>
      </c>
      <c r="C319" s="273"/>
      <c r="D319" s="274"/>
      <c r="E319" s="46">
        <f>COUNTIF(E5:E317,"&gt;0")</f>
        <v>40</v>
      </c>
      <c r="F319" s="46">
        <f aca="true" t="shared" si="57" ref="F319:W319">COUNTIF(F5:F317,"&gt;0")</f>
        <v>28</v>
      </c>
      <c r="G319" s="46">
        <f>COUNTIF(G5:G317,"&gt;0")</f>
        <v>41</v>
      </c>
      <c r="H319" s="46">
        <f t="shared" si="57"/>
        <v>45</v>
      </c>
      <c r="I319" s="46">
        <f t="shared" si="57"/>
        <v>96</v>
      </c>
      <c r="J319" s="46">
        <f t="shared" si="57"/>
        <v>34</v>
      </c>
      <c r="K319" s="46">
        <f t="shared" si="57"/>
        <v>84</v>
      </c>
      <c r="L319" s="46">
        <f t="shared" si="57"/>
        <v>38</v>
      </c>
      <c r="M319" s="46">
        <f t="shared" si="57"/>
        <v>51</v>
      </c>
      <c r="N319" s="46">
        <f t="shared" si="57"/>
        <v>4</v>
      </c>
      <c r="O319" s="46">
        <f t="shared" si="57"/>
        <v>50</v>
      </c>
      <c r="P319" s="46">
        <f>COUNTIF(P5:P317,"&gt;0")</f>
        <v>27</v>
      </c>
      <c r="Q319" s="46">
        <f>COUNTIF(Q5:Q317,"&gt;0")</f>
        <v>28</v>
      </c>
      <c r="R319" s="46">
        <f t="shared" si="57"/>
        <v>49</v>
      </c>
      <c r="S319" s="46">
        <f t="shared" si="57"/>
        <v>30</v>
      </c>
      <c r="T319" s="46">
        <f t="shared" si="57"/>
        <v>27</v>
      </c>
      <c r="U319" s="46">
        <f t="shared" si="57"/>
        <v>26</v>
      </c>
      <c r="V319" s="46">
        <f t="shared" si="57"/>
        <v>32</v>
      </c>
      <c r="W319" s="46">
        <f t="shared" si="57"/>
        <v>148</v>
      </c>
    </row>
    <row r="321" ht="11.25">
      <c r="H321" s="44"/>
    </row>
  </sheetData>
  <mergeCells count="3">
    <mergeCell ref="A3:W3"/>
    <mergeCell ref="B319:D319"/>
    <mergeCell ref="A1:D2"/>
  </mergeCells>
  <conditionalFormatting sqref="A5:B317 D5:W317">
    <cfRule type="expression" priority="1" dxfId="0" stopIfTrue="1">
      <formula>MOD(ROW(),2)</formula>
    </cfRule>
  </conditionalFormatting>
  <conditionalFormatting sqref="C5:C317">
    <cfRule type="expression" priority="2" dxfId="1" stopIfTrue="1">
      <formula>C5=7</formula>
    </cfRule>
    <cfRule type="expression" priority="3" dxfId="2" stopIfTrue="1">
      <formula>C5=6</formula>
    </cfRule>
    <cfRule type="expression" priority="4" dxfId="3" stopIfTrue="1">
      <formula>C5=5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49">
      <selection activeCell="E70" sqref="E70"/>
    </sheetView>
  </sheetViews>
  <sheetFormatPr defaultColWidth="11.00390625" defaultRowHeight="12.75"/>
  <cols>
    <col min="2" max="2" width="13.625" style="0" customWidth="1"/>
    <col min="3" max="3" width="18.50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222">
        <v>2588369</v>
      </c>
      <c r="C2" s="223" t="s">
        <v>462</v>
      </c>
      <c r="D2" s="226" t="s">
        <v>256</v>
      </c>
      <c r="E2" s="91"/>
      <c r="F2" s="222">
        <v>134</v>
      </c>
      <c r="G2" s="226" t="s">
        <v>470</v>
      </c>
      <c r="H2" s="67"/>
    </row>
    <row r="3" spans="1:8" ht="12.75">
      <c r="A3">
        <f aca="true" t="shared" si="0" ref="A3:A34">A2+1</f>
        <v>2</v>
      </c>
      <c r="B3" s="222">
        <v>2590119</v>
      </c>
      <c r="C3" s="223" t="s">
        <v>463</v>
      </c>
      <c r="D3" s="222" t="s">
        <v>257</v>
      </c>
      <c r="E3" s="91"/>
      <c r="F3" s="222">
        <v>132</v>
      </c>
      <c r="G3" s="226" t="s">
        <v>471</v>
      </c>
      <c r="H3" s="67"/>
    </row>
    <row r="4" spans="1:8" ht="12.75">
      <c r="A4">
        <f t="shared" si="0"/>
        <v>3</v>
      </c>
      <c r="B4" s="222">
        <v>2342662</v>
      </c>
      <c r="C4" s="223" t="s">
        <v>398</v>
      </c>
      <c r="D4" s="226" t="s">
        <v>246</v>
      </c>
      <c r="E4" s="91"/>
      <c r="F4" s="222">
        <v>130</v>
      </c>
      <c r="G4" s="222" t="s">
        <v>144</v>
      </c>
      <c r="H4" s="67"/>
    </row>
    <row r="5" spans="1:8" ht="12.75">
      <c r="A5">
        <f t="shared" si="0"/>
        <v>4</v>
      </c>
      <c r="B5" s="222">
        <v>2334402</v>
      </c>
      <c r="C5" s="223" t="s">
        <v>464</v>
      </c>
      <c r="D5" s="222" t="s">
        <v>257</v>
      </c>
      <c r="E5" s="91"/>
      <c r="F5" s="222">
        <v>128</v>
      </c>
      <c r="G5" s="226" t="s">
        <v>471</v>
      </c>
      <c r="H5" s="73"/>
    </row>
    <row r="6" spans="1:8" ht="12.75">
      <c r="A6">
        <f t="shared" si="0"/>
        <v>5</v>
      </c>
      <c r="B6" s="222">
        <v>1342795</v>
      </c>
      <c r="C6" s="223" t="s">
        <v>465</v>
      </c>
      <c r="D6" s="222" t="s">
        <v>246</v>
      </c>
      <c r="E6" s="91"/>
      <c r="F6" s="222">
        <v>126</v>
      </c>
      <c r="G6" s="226" t="s">
        <v>472</v>
      </c>
      <c r="H6" s="67"/>
    </row>
    <row r="7" spans="1:8" ht="12.75">
      <c r="A7">
        <f t="shared" si="0"/>
        <v>6</v>
      </c>
      <c r="B7" s="222">
        <v>3141662</v>
      </c>
      <c r="C7" s="223" t="s">
        <v>377</v>
      </c>
      <c r="D7" s="222" t="s">
        <v>247</v>
      </c>
      <c r="E7" s="91"/>
      <c r="F7" s="222">
        <v>124</v>
      </c>
      <c r="G7" s="222" t="s">
        <v>211</v>
      </c>
      <c r="H7" s="67"/>
    </row>
    <row r="8" spans="1:8" ht="12.75">
      <c r="A8">
        <f t="shared" si="0"/>
        <v>7</v>
      </c>
      <c r="B8" s="222">
        <v>1332109</v>
      </c>
      <c r="C8" s="223" t="s">
        <v>260</v>
      </c>
      <c r="D8" s="226" t="s">
        <v>7</v>
      </c>
      <c r="E8" s="91"/>
      <c r="F8" s="222">
        <v>122</v>
      </c>
      <c r="G8" s="222" t="s">
        <v>211</v>
      </c>
      <c r="H8" s="67"/>
    </row>
    <row r="9" spans="1:8" ht="12.75">
      <c r="A9">
        <f t="shared" si="0"/>
        <v>8</v>
      </c>
      <c r="B9" s="222">
        <v>2360504</v>
      </c>
      <c r="C9" s="223" t="s">
        <v>378</v>
      </c>
      <c r="D9" s="222" t="s">
        <v>247</v>
      </c>
      <c r="E9" s="91"/>
      <c r="F9" s="222">
        <v>120</v>
      </c>
      <c r="G9" s="222" t="s">
        <v>211</v>
      </c>
      <c r="H9" s="67"/>
    </row>
    <row r="10" spans="1:8" ht="12.75">
      <c r="A10">
        <f t="shared" si="0"/>
        <v>9</v>
      </c>
      <c r="B10" s="222">
        <v>1001492</v>
      </c>
      <c r="C10" s="223" t="s">
        <v>339</v>
      </c>
      <c r="D10" s="226" t="s">
        <v>244</v>
      </c>
      <c r="E10" s="91"/>
      <c r="F10" s="222">
        <v>118</v>
      </c>
      <c r="G10" s="222" t="s">
        <v>99</v>
      </c>
      <c r="H10" s="67"/>
    </row>
    <row r="11" spans="1:8" ht="12.75">
      <c r="A11">
        <f t="shared" si="0"/>
        <v>10</v>
      </c>
      <c r="B11" s="222">
        <v>1087825</v>
      </c>
      <c r="C11" s="223" t="s">
        <v>75</v>
      </c>
      <c r="D11" s="226" t="s">
        <v>5</v>
      </c>
      <c r="E11" s="91"/>
      <c r="F11" s="222">
        <v>116</v>
      </c>
      <c r="G11" s="222" t="s">
        <v>74</v>
      </c>
      <c r="H11" s="67"/>
    </row>
    <row r="12" spans="1:8" ht="12.75">
      <c r="A12">
        <f t="shared" si="0"/>
        <v>11</v>
      </c>
      <c r="B12" s="222">
        <v>1165108</v>
      </c>
      <c r="C12" s="223" t="s">
        <v>214</v>
      </c>
      <c r="D12" s="226" t="s">
        <v>0</v>
      </c>
      <c r="E12" s="91"/>
      <c r="F12" s="222">
        <v>114</v>
      </c>
      <c r="G12" s="222" t="s">
        <v>211</v>
      </c>
      <c r="H12" s="67"/>
    </row>
    <row r="13" spans="1:8" ht="12.75">
      <c r="A13">
        <f t="shared" si="0"/>
        <v>12</v>
      </c>
      <c r="B13" s="222">
        <v>1051068</v>
      </c>
      <c r="C13" s="223" t="s">
        <v>146</v>
      </c>
      <c r="D13" s="226" t="s">
        <v>2</v>
      </c>
      <c r="E13" s="91"/>
      <c r="F13" s="222">
        <v>112</v>
      </c>
      <c r="G13" s="222" t="s">
        <v>144</v>
      </c>
      <c r="H13" s="67"/>
    </row>
    <row r="14" spans="1:8" ht="12.75">
      <c r="A14">
        <f t="shared" si="0"/>
        <v>13</v>
      </c>
      <c r="B14" s="222">
        <v>1262212</v>
      </c>
      <c r="C14" s="223" t="s">
        <v>271</v>
      </c>
      <c r="D14" s="226" t="s">
        <v>14</v>
      </c>
      <c r="E14" s="91"/>
      <c r="F14" s="222">
        <v>110</v>
      </c>
      <c r="G14" s="222" t="s">
        <v>211</v>
      </c>
      <c r="H14" s="67"/>
    </row>
    <row r="15" spans="1:8" ht="12.75">
      <c r="A15">
        <f t="shared" si="0"/>
        <v>14</v>
      </c>
      <c r="B15" s="222">
        <v>2517932</v>
      </c>
      <c r="C15" s="223" t="s">
        <v>382</v>
      </c>
      <c r="D15" s="222" t="s">
        <v>247</v>
      </c>
      <c r="E15" s="91"/>
      <c r="F15" s="222">
        <v>108</v>
      </c>
      <c r="G15" s="222" t="s">
        <v>203</v>
      </c>
      <c r="H15" s="67"/>
    </row>
    <row r="16" spans="1:8" ht="12.75">
      <c r="A16">
        <f t="shared" si="0"/>
        <v>15</v>
      </c>
      <c r="B16" s="222">
        <v>1118766</v>
      </c>
      <c r="C16" s="223" t="s">
        <v>110</v>
      </c>
      <c r="D16" s="226" t="s">
        <v>5</v>
      </c>
      <c r="E16" s="91"/>
      <c r="F16" s="222">
        <v>106</v>
      </c>
      <c r="G16" s="222" t="s">
        <v>99</v>
      </c>
      <c r="H16" s="67"/>
    </row>
    <row r="17" spans="1:8" ht="12.75">
      <c r="A17">
        <f t="shared" si="0"/>
        <v>16</v>
      </c>
      <c r="B17" s="222">
        <v>2286684</v>
      </c>
      <c r="C17" s="223" t="s">
        <v>1</v>
      </c>
      <c r="D17" s="226" t="s">
        <v>0</v>
      </c>
      <c r="E17" s="91"/>
      <c r="F17" s="222">
        <v>104</v>
      </c>
      <c r="G17" s="222" t="s">
        <v>26</v>
      </c>
      <c r="H17" s="67"/>
    </row>
    <row r="18" spans="1:8" ht="12.75">
      <c r="A18">
        <f t="shared" si="0"/>
        <v>17</v>
      </c>
      <c r="B18" s="222">
        <v>1109823</v>
      </c>
      <c r="C18" s="223" t="s">
        <v>21</v>
      </c>
      <c r="D18" s="222" t="s">
        <v>5</v>
      </c>
      <c r="E18" s="91"/>
      <c r="F18" s="222">
        <v>102</v>
      </c>
      <c r="G18" s="222" t="s">
        <v>26</v>
      </c>
      <c r="H18" s="67"/>
    </row>
    <row r="19" spans="1:8" ht="12.75">
      <c r="A19">
        <f t="shared" si="0"/>
        <v>18</v>
      </c>
      <c r="B19" s="222">
        <v>2791082</v>
      </c>
      <c r="C19" s="223" t="s">
        <v>27</v>
      </c>
      <c r="D19" s="222" t="s">
        <v>0</v>
      </c>
      <c r="E19" s="91"/>
      <c r="F19" s="222">
        <v>100</v>
      </c>
      <c r="G19" s="222" t="s">
        <v>211</v>
      </c>
      <c r="H19" s="67"/>
    </row>
    <row r="20" spans="1:8" ht="12.75">
      <c r="A20">
        <f t="shared" si="0"/>
        <v>19</v>
      </c>
      <c r="B20" s="222">
        <v>2371354</v>
      </c>
      <c r="C20" s="223" t="s">
        <v>411</v>
      </c>
      <c r="D20" s="222" t="s">
        <v>247</v>
      </c>
      <c r="E20" s="91"/>
      <c r="F20" s="222">
        <v>98</v>
      </c>
      <c r="G20" s="222" t="s">
        <v>144</v>
      </c>
      <c r="H20" s="67"/>
    </row>
    <row r="21" spans="1:8" ht="12.75">
      <c r="A21">
        <f t="shared" si="0"/>
        <v>20</v>
      </c>
      <c r="B21" s="222">
        <v>2653281</v>
      </c>
      <c r="C21" s="223" t="s">
        <v>413</v>
      </c>
      <c r="D21" s="222" t="s">
        <v>249</v>
      </c>
      <c r="E21" s="91"/>
      <c r="F21" s="222">
        <v>96</v>
      </c>
      <c r="G21" s="222" t="s">
        <v>99</v>
      </c>
      <c r="H21" s="67"/>
    </row>
    <row r="22" spans="1:8" ht="12.75">
      <c r="A22">
        <f t="shared" si="0"/>
        <v>21</v>
      </c>
      <c r="B22" s="222">
        <v>1027089</v>
      </c>
      <c r="C22" s="223" t="s">
        <v>195</v>
      </c>
      <c r="D22" s="222" t="s">
        <v>0</v>
      </c>
      <c r="E22" s="91"/>
      <c r="F22" s="222">
        <v>94</v>
      </c>
      <c r="G22" s="222" t="s">
        <v>194</v>
      </c>
      <c r="H22" s="67"/>
    </row>
    <row r="23" spans="1:8" ht="12.75">
      <c r="A23">
        <f t="shared" si="0"/>
        <v>22</v>
      </c>
      <c r="B23" s="222">
        <v>2029595</v>
      </c>
      <c r="C23" s="223" t="s">
        <v>409</v>
      </c>
      <c r="D23" s="222" t="s">
        <v>249</v>
      </c>
      <c r="E23" s="91"/>
      <c r="F23" s="222">
        <v>92</v>
      </c>
      <c r="G23" s="222" t="s">
        <v>99</v>
      </c>
      <c r="H23" s="67"/>
    </row>
    <row r="24" spans="1:8" ht="12.75">
      <c r="A24">
        <f t="shared" si="0"/>
        <v>23</v>
      </c>
      <c r="B24" s="222">
        <v>2519456</v>
      </c>
      <c r="C24" s="223" t="s">
        <v>394</v>
      </c>
      <c r="D24" s="222" t="s">
        <v>249</v>
      </c>
      <c r="E24" s="91"/>
      <c r="F24" s="222">
        <v>90</v>
      </c>
      <c r="G24" s="222" t="s">
        <v>144</v>
      </c>
      <c r="H24" s="67"/>
    </row>
    <row r="25" spans="1:8" ht="12.75">
      <c r="A25">
        <f t="shared" si="0"/>
        <v>24</v>
      </c>
      <c r="B25" s="222">
        <v>2066987</v>
      </c>
      <c r="C25" s="223" t="s">
        <v>384</v>
      </c>
      <c r="D25" s="222" t="s">
        <v>252</v>
      </c>
      <c r="E25" s="91"/>
      <c r="F25" s="222">
        <v>88</v>
      </c>
      <c r="G25" s="222" t="s">
        <v>26</v>
      </c>
      <c r="H25" s="67"/>
    </row>
    <row r="26" spans="1:8" ht="12.75">
      <c r="A26">
        <f t="shared" si="0"/>
        <v>25</v>
      </c>
      <c r="B26" s="222">
        <v>1014556</v>
      </c>
      <c r="C26" s="223" t="s">
        <v>30</v>
      </c>
      <c r="D26" s="222" t="s">
        <v>5</v>
      </c>
      <c r="E26" s="91"/>
      <c r="F26" s="222">
        <v>86</v>
      </c>
      <c r="G26" s="222" t="s">
        <v>26</v>
      </c>
      <c r="H26" s="67"/>
    </row>
    <row r="27" spans="1:8" ht="12.75">
      <c r="A27">
        <f t="shared" si="0"/>
        <v>26</v>
      </c>
      <c r="B27" s="222">
        <v>1383493</v>
      </c>
      <c r="C27" s="223" t="s">
        <v>272</v>
      </c>
      <c r="D27" s="222" t="s">
        <v>11</v>
      </c>
      <c r="E27" s="91"/>
      <c r="F27" s="222">
        <v>84</v>
      </c>
      <c r="G27" s="222" t="s">
        <v>211</v>
      </c>
      <c r="H27" s="67"/>
    </row>
    <row r="28" spans="1:8" ht="12.75">
      <c r="A28">
        <f t="shared" si="0"/>
        <v>27</v>
      </c>
      <c r="B28" s="222">
        <v>1046843</v>
      </c>
      <c r="C28" s="223" t="s">
        <v>76</v>
      </c>
      <c r="D28" s="222" t="s">
        <v>5</v>
      </c>
      <c r="E28" s="91"/>
      <c r="F28" s="222">
        <v>82</v>
      </c>
      <c r="G28" s="222" t="s">
        <v>74</v>
      </c>
      <c r="H28" s="67"/>
    </row>
    <row r="29" spans="1:8" ht="12.75">
      <c r="A29">
        <f t="shared" si="0"/>
        <v>28</v>
      </c>
      <c r="B29" s="222">
        <v>2334038</v>
      </c>
      <c r="C29" s="223" t="s">
        <v>379</v>
      </c>
      <c r="D29" s="222" t="s">
        <v>252</v>
      </c>
      <c r="E29" s="91"/>
      <c r="F29" s="222">
        <v>80</v>
      </c>
      <c r="G29" s="222" t="s">
        <v>211</v>
      </c>
      <c r="H29" s="67"/>
    </row>
    <row r="30" spans="1:8" ht="12.75">
      <c r="A30">
        <f t="shared" si="0"/>
        <v>29</v>
      </c>
      <c r="B30" s="222">
        <v>1104389</v>
      </c>
      <c r="C30" s="223" t="s">
        <v>103</v>
      </c>
      <c r="D30" s="222" t="s">
        <v>2</v>
      </c>
      <c r="E30" s="91"/>
      <c r="F30" s="222">
        <v>78</v>
      </c>
      <c r="G30" s="222" t="s">
        <v>99</v>
      </c>
      <c r="H30" s="67"/>
    </row>
    <row r="31" spans="1:8" ht="12.75">
      <c r="A31">
        <f t="shared" si="0"/>
        <v>30</v>
      </c>
      <c r="B31" s="222">
        <v>1059624</v>
      </c>
      <c r="C31" s="223" t="s">
        <v>147</v>
      </c>
      <c r="D31" s="222" t="s">
        <v>0</v>
      </c>
      <c r="E31" s="91"/>
      <c r="F31" s="222">
        <v>76</v>
      </c>
      <c r="G31" s="222" t="s">
        <v>144</v>
      </c>
      <c r="H31" s="67"/>
    </row>
    <row r="32" spans="1:8" ht="12.75">
      <c r="A32">
        <f t="shared" si="0"/>
        <v>31</v>
      </c>
      <c r="B32" s="222">
        <v>2269659</v>
      </c>
      <c r="C32" s="223" t="s">
        <v>396</v>
      </c>
      <c r="D32" s="222" t="s">
        <v>5</v>
      </c>
      <c r="E32" s="91"/>
      <c r="F32" s="222">
        <v>74</v>
      </c>
      <c r="G32" s="227" t="s">
        <v>397</v>
      </c>
      <c r="H32" s="67"/>
    </row>
    <row r="33" spans="1:8" ht="12.75">
      <c r="A33">
        <f t="shared" si="0"/>
        <v>32</v>
      </c>
      <c r="B33" s="222">
        <v>1140101</v>
      </c>
      <c r="C33" s="223" t="s">
        <v>215</v>
      </c>
      <c r="D33" s="222" t="s">
        <v>2</v>
      </c>
      <c r="E33" s="91"/>
      <c r="F33" s="222">
        <v>72</v>
      </c>
      <c r="G33" s="222" t="s">
        <v>211</v>
      </c>
      <c r="H33" s="67"/>
    </row>
    <row r="34" spans="1:8" ht="12.75">
      <c r="A34">
        <f t="shared" si="0"/>
        <v>33</v>
      </c>
      <c r="B34" s="222">
        <v>2519952</v>
      </c>
      <c r="C34" s="223" t="s">
        <v>6</v>
      </c>
      <c r="D34" s="222" t="s">
        <v>5</v>
      </c>
      <c r="E34" s="91"/>
      <c r="F34" s="222">
        <v>70</v>
      </c>
      <c r="G34" s="222" t="s">
        <v>26</v>
      </c>
      <c r="H34" s="67"/>
    </row>
    <row r="35" spans="1:8" ht="12.75">
      <c r="A35">
        <f aca="true" t="shared" si="1" ref="A35:A66">A34+1</f>
        <v>34</v>
      </c>
      <c r="B35" s="222">
        <v>2798923</v>
      </c>
      <c r="C35" s="223" t="s">
        <v>393</v>
      </c>
      <c r="D35" s="222" t="s">
        <v>250</v>
      </c>
      <c r="E35" s="91"/>
      <c r="F35" s="222">
        <v>68</v>
      </c>
      <c r="G35" s="222" t="s">
        <v>144</v>
      </c>
      <c r="H35" s="67"/>
    </row>
    <row r="36" spans="1:8" ht="12.75">
      <c r="A36">
        <f t="shared" si="1"/>
        <v>35</v>
      </c>
      <c r="B36" s="222">
        <v>2791037</v>
      </c>
      <c r="C36" s="223" t="s">
        <v>28</v>
      </c>
      <c r="D36" s="222" t="s">
        <v>5</v>
      </c>
      <c r="E36" s="91"/>
      <c r="F36" s="222">
        <v>66</v>
      </c>
      <c r="G36" s="222" t="s">
        <v>44</v>
      </c>
      <c r="H36" s="67"/>
    </row>
    <row r="37" spans="1:8" ht="12.75">
      <c r="A37">
        <f t="shared" si="1"/>
        <v>36</v>
      </c>
      <c r="B37" s="222">
        <v>1125375</v>
      </c>
      <c r="C37" s="223" t="s">
        <v>36</v>
      </c>
      <c r="D37" s="222" t="s">
        <v>11</v>
      </c>
      <c r="E37" s="91"/>
      <c r="F37" s="222">
        <v>64</v>
      </c>
      <c r="G37" s="222" t="s">
        <v>44</v>
      </c>
      <c r="H37" s="67"/>
    </row>
    <row r="38" spans="1:8" ht="12.75">
      <c r="A38">
        <f t="shared" si="1"/>
        <v>37</v>
      </c>
      <c r="B38" s="222">
        <v>1059951</v>
      </c>
      <c r="C38" s="223" t="s">
        <v>32</v>
      </c>
      <c r="D38" s="222" t="s">
        <v>5</v>
      </c>
      <c r="E38" s="91"/>
      <c r="F38" s="222">
        <v>62</v>
      </c>
      <c r="G38" s="222" t="s">
        <v>211</v>
      </c>
      <c r="H38" s="67"/>
    </row>
    <row r="39" spans="1:8" ht="12.75">
      <c r="A39">
        <f t="shared" si="1"/>
        <v>38</v>
      </c>
      <c r="B39" s="222">
        <v>2122684</v>
      </c>
      <c r="C39" s="223" t="s">
        <v>52</v>
      </c>
      <c r="D39" s="222" t="s">
        <v>0</v>
      </c>
      <c r="E39" s="91"/>
      <c r="F39" s="222">
        <v>60</v>
      </c>
      <c r="G39" s="222" t="s">
        <v>51</v>
      </c>
      <c r="H39" s="67"/>
    </row>
    <row r="40" spans="1:8" ht="12.75">
      <c r="A40">
        <f t="shared" si="1"/>
        <v>39</v>
      </c>
      <c r="B40" s="222">
        <v>2745516</v>
      </c>
      <c r="C40" s="223" t="s">
        <v>317</v>
      </c>
      <c r="D40" s="222" t="s">
        <v>22</v>
      </c>
      <c r="E40" s="91"/>
      <c r="F40" s="222">
        <v>58</v>
      </c>
      <c r="G40" s="222" t="s">
        <v>168</v>
      </c>
      <c r="H40" s="67"/>
    </row>
    <row r="41" spans="1:8" ht="12.75">
      <c r="A41">
        <f t="shared" si="1"/>
        <v>40</v>
      </c>
      <c r="B41" s="222">
        <v>2189581</v>
      </c>
      <c r="C41" s="223" t="s">
        <v>8</v>
      </c>
      <c r="D41" s="222" t="s">
        <v>7</v>
      </c>
      <c r="E41" s="91"/>
      <c r="F41" s="222">
        <v>56</v>
      </c>
      <c r="G41" s="222" t="s">
        <v>26</v>
      </c>
      <c r="H41" s="67"/>
    </row>
    <row r="42" spans="1:8" ht="12.75">
      <c r="A42">
        <f t="shared" si="1"/>
        <v>41</v>
      </c>
      <c r="B42" s="222">
        <v>2745527</v>
      </c>
      <c r="C42" s="223" t="s">
        <v>170</v>
      </c>
      <c r="D42" s="222" t="s">
        <v>18</v>
      </c>
      <c r="E42" s="91"/>
      <c r="F42" s="222">
        <v>54</v>
      </c>
      <c r="G42" s="222" t="s">
        <v>168</v>
      </c>
      <c r="H42" s="67"/>
    </row>
    <row r="43" spans="1:8" ht="12.75">
      <c r="A43">
        <f t="shared" si="1"/>
        <v>42</v>
      </c>
      <c r="B43" s="222">
        <v>2590344</v>
      </c>
      <c r="C43" s="223" t="s">
        <v>212</v>
      </c>
      <c r="D43" s="222" t="s">
        <v>0</v>
      </c>
      <c r="E43" s="91"/>
      <c r="F43" s="222">
        <v>52</v>
      </c>
      <c r="G43" s="222" t="s">
        <v>211</v>
      </c>
      <c r="H43" s="67"/>
    </row>
    <row r="44" spans="1:8" ht="12.75">
      <c r="A44">
        <f t="shared" si="1"/>
        <v>43</v>
      </c>
      <c r="B44" s="222">
        <v>2511927</v>
      </c>
      <c r="C44" s="223" t="s">
        <v>418</v>
      </c>
      <c r="D44" s="222" t="s">
        <v>252</v>
      </c>
      <c r="E44" s="91"/>
      <c r="F44" s="222">
        <v>50</v>
      </c>
      <c r="G44" s="222" t="s">
        <v>194</v>
      </c>
      <c r="H44" s="67"/>
    </row>
    <row r="45" spans="1:8" ht="12.75">
      <c r="A45">
        <f t="shared" si="1"/>
        <v>44</v>
      </c>
      <c r="B45" s="222">
        <v>1065469</v>
      </c>
      <c r="C45" s="223" t="s">
        <v>77</v>
      </c>
      <c r="D45" s="222" t="s">
        <v>2</v>
      </c>
      <c r="E45" s="91"/>
      <c r="F45" s="222">
        <v>48</v>
      </c>
      <c r="G45" s="222" t="s">
        <v>74</v>
      </c>
      <c r="H45" s="67"/>
    </row>
    <row r="46" spans="1:8" ht="12.75">
      <c r="A46">
        <f t="shared" si="1"/>
        <v>45</v>
      </c>
      <c r="B46" s="222">
        <v>2308963</v>
      </c>
      <c r="C46" s="223" t="s">
        <v>204</v>
      </c>
      <c r="D46" s="222" t="s">
        <v>11</v>
      </c>
      <c r="E46" s="91"/>
      <c r="F46" s="222">
        <v>46</v>
      </c>
      <c r="G46" s="222" t="s">
        <v>203</v>
      </c>
      <c r="H46" s="67"/>
    </row>
    <row r="47" spans="1:8" ht="12.75">
      <c r="A47">
        <f t="shared" si="1"/>
        <v>46</v>
      </c>
      <c r="B47" s="222">
        <v>1062304</v>
      </c>
      <c r="C47" s="223" t="s">
        <v>56</v>
      </c>
      <c r="D47" s="222" t="s">
        <v>14</v>
      </c>
      <c r="E47" s="91"/>
      <c r="F47" s="222">
        <v>44</v>
      </c>
      <c r="G47" s="222" t="s">
        <v>51</v>
      </c>
      <c r="H47" s="67"/>
    </row>
    <row r="48" spans="1:8" ht="12.75">
      <c r="A48">
        <f t="shared" si="1"/>
        <v>47</v>
      </c>
      <c r="B48" s="222">
        <v>2692642</v>
      </c>
      <c r="C48" s="223" t="s">
        <v>31</v>
      </c>
      <c r="D48" s="222" t="s">
        <v>5</v>
      </c>
      <c r="E48" s="91"/>
      <c r="F48" s="222">
        <v>42</v>
      </c>
      <c r="G48" s="222" t="s">
        <v>44</v>
      </c>
      <c r="H48" s="67"/>
    </row>
    <row r="49" spans="1:8" ht="12.75">
      <c r="A49">
        <f t="shared" si="1"/>
        <v>48</v>
      </c>
      <c r="B49" s="222">
        <v>2692651</v>
      </c>
      <c r="C49" s="223" t="s">
        <v>33</v>
      </c>
      <c r="D49" s="222" t="s">
        <v>11</v>
      </c>
      <c r="E49" s="91"/>
      <c r="F49" s="222">
        <v>42</v>
      </c>
      <c r="G49" s="222" t="s">
        <v>44</v>
      </c>
      <c r="H49" s="67"/>
    </row>
    <row r="50" spans="1:8" ht="12.75">
      <c r="A50">
        <f t="shared" si="1"/>
        <v>49</v>
      </c>
      <c r="B50" s="222">
        <v>1002371</v>
      </c>
      <c r="C50" s="223" t="s">
        <v>431</v>
      </c>
      <c r="D50" s="222" t="s">
        <v>244</v>
      </c>
      <c r="E50" s="91"/>
      <c r="F50" s="222">
        <v>38</v>
      </c>
      <c r="G50" s="222" t="s">
        <v>211</v>
      </c>
      <c r="H50" s="67"/>
    </row>
    <row r="51" spans="1:8" ht="12.75">
      <c r="A51">
        <f t="shared" si="1"/>
        <v>50</v>
      </c>
      <c r="B51" s="222">
        <v>1002319</v>
      </c>
      <c r="C51" s="223" t="s">
        <v>412</v>
      </c>
      <c r="D51" s="222" t="s">
        <v>244</v>
      </c>
      <c r="E51" s="91"/>
      <c r="F51" s="222">
        <v>36</v>
      </c>
      <c r="G51" s="222" t="s">
        <v>99</v>
      </c>
      <c r="H51" s="67"/>
    </row>
    <row r="52" spans="1:8" ht="12.75">
      <c r="A52">
        <f t="shared" si="1"/>
        <v>51</v>
      </c>
      <c r="B52" s="222">
        <v>1103559</v>
      </c>
      <c r="C52" s="223" t="s">
        <v>158</v>
      </c>
      <c r="D52" s="222" t="s">
        <v>14</v>
      </c>
      <c r="E52" s="100"/>
      <c r="F52" s="222">
        <v>34</v>
      </c>
      <c r="G52" s="222" t="s">
        <v>144</v>
      </c>
      <c r="H52" s="67"/>
    </row>
    <row r="53" spans="1:8" ht="12.75">
      <c r="A53">
        <f t="shared" si="1"/>
        <v>52</v>
      </c>
      <c r="B53" s="222">
        <v>1122198</v>
      </c>
      <c r="C53" s="223" t="s">
        <v>40</v>
      </c>
      <c r="D53" s="222" t="s">
        <v>18</v>
      </c>
      <c r="E53" s="75"/>
      <c r="F53" s="222">
        <v>34</v>
      </c>
      <c r="G53" s="222" t="s">
        <v>44</v>
      </c>
      <c r="H53" s="67"/>
    </row>
    <row r="54" spans="1:8" ht="12.75">
      <c r="A54">
        <f t="shared" si="1"/>
        <v>53</v>
      </c>
      <c r="B54" s="222">
        <v>1012514</v>
      </c>
      <c r="C54" s="223" t="s">
        <v>169</v>
      </c>
      <c r="D54" s="222" t="s">
        <v>18</v>
      </c>
      <c r="E54" s="75"/>
      <c r="F54" s="222">
        <v>30</v>
      </c>
      <c r="G54" s="222" t="s">
        <v>168</v>
      </c>
      <c r="H54" s="67"/>
    </row>
    <row r="55" spans="1:8" ht="12.75">
      <c r="A55">
        <f t="shared" si="1"/>
        <v>54</v>
      </c>
      <c r="B55" s="222">
        <v>8888888</v>
      </c>
      <c r="C55" s="223" t="s">
        <v>466</v>
      </c>
      <c r="D55" s="222" t="s">
        <v>244</v>
      </c>
      <c r="E55" s="75"/>
      <c r="F55" s="222">
        <v>28</v>
      </c>
      <c r="G55" s="227" t="s">
        <v>473</v>
      </c>
      <c r="H55" s="67"/>
    </row>
    <row r="56" spans="1:8" ht="12.75">
      <c r="A56">
        <f t="shared" si="1"/>
        <v>55</v>
      </c>
      <c r="B56" s="222">
        <v>1058581</v>
      </c>
      <c r="C56" s="223" t="s">
        <v>262</v>
      </c>
      <c r="D56" s="222" t="s">
        <v>22</v>
      </c>
      <c r="E56" s="75"/>
      <c r="F56" s="222">
        <v>26</v>
      </c>
      <c r="G56" s="222" t="s">
        <v>44</v>
      </c>
      <c r="H56" s="67"/>
    </row>
    <row r="57" spans="1:8" ht="12.75">
      <c r="A57">
        <f t="shared" si="1"/>
        <v>56</v>
      </c>
      <c r="B57" s="222">
        <v>2213461</v>
      </c>
      <c r="C57" s="223" t="s">
        <v>150</v>
      </c>
      <c r="D57" s="222" t="s">
        <v>7</v>
      </c>
      <c r="E57" s="75"/>
      <c r="F57" s="222">
        <v>24</v>
      </c>
      <c r="G57" s="222" t="s">
        <v>144</v>
      </c>
      <c r="H57" s="67"/>
    </row>
    <row r="58" spans="1:8" ht="12.75">
      <c r="A58">
        <f t="shared" si="1"/>
        <v>57</v>
      </c>
      <c r="B58" s="222">
        <v>1177021</v>
      </c>
      <c r="C58" s="223" t="s">
        <v>313</v>
      </c>
      <c r="D58" s="222" t="s">
        <v>22</v>
      </c>
      <c r="E58" s="75"/>
      <c r="F58" s="222">
        <v>22</v>
      </c>
      <c r="G58" s="222" t="s">
        <v>211</v>
      </c>
      <c r="H58" s="67"/>
    </row>
    <row r="59" spans="1:8" ht="12.75">
      <c r="A59">
        <f t="shared" si="1"/>
        <v>58</v>
      </c>
      <c r="B59" s="222">
        <v>1118845</v>
      </c>
      <c r="C59" s="223" t="s">
        <v>39</v>
      </c>
      <c r="D59" s="222" t="s">
        <v>18</v>
      </c>
      <c r="E59" s="75"/>
      <c r="F59" s="222">
        <v>20</v>
      </c>
      <c r="G59" s="222" t="s">
        <v>44</v>
      </c>
      <c r="H59" s="67"/>
    </row>
    <row r="60" spans="1:8" ht="12.75">
      <c r="A60">
        <f t="shared" si="1"/>
        <v>59</v>
      </c>
      <c r="B60" s="222">
        <v>1060284</v>
      </c>
      <c r="C60" s="223" t="s">
        <v>38</v>
      </c>
      <c r="D60" s="222" t="s">
        <v>14</v>
      </c>
      <c r="E60" s="75"/>
      <c r="F60" s="222">
        <v>18</v>
      </c>
      <c r="G60" s="222" t="s">
        <v>211</v>
      </c>
      <c r="H60" s="67"/>
    </row>
    <row r="61" spans="1:8" ht="12.75">
      <c r="A61">
        <f t="shared" si="1"/>
        <v>60</v>
      </c>
      <c r="B61" s="222">
        <v>1019808</v>
      </c>
      <c r="C61" s="223" t="s">
        <v>172</v>
      </c>
      <c r="D61" s="222" t="s">
        <v>22</v>
      </c>
      <c r="E61" s="75"/>
      <c r="F61" s="222">
        <v>16</v>
      </c>
      <c r="G61" s="222" t="s">
        <v>168</v>
      </c>
      <c r="H61" s="67"/>
    </row>
    <row r="62" spans="1:7" ht="12.75">
      <c r="A62">
        <f t="shared" si="1"/>
        <v>61</v>
      </c>
      <c r="B62" s="222">
        <v>1147516</v>
      </c>
      <c r="C62" s="223" t="s">
        <v>232</v>
      </c>
      <c r="D62" s="222" t="s">
        <v>22</v>
      </c>
      <c r="E62" s="75"/>
      <c r="F62" s="222">
        <v>14</v>
      </c>
      <c r="G62" s="222" t="s">
        <v>211</v>
      </c>
    </row>
    <row r="63" spans="1:7" ht="12.75">
      <c r="A63">
        <f t="shared" si="1"/>
        <v>62</v>
      </c>
      <c r="B63" s="222">
        <v>1021413</v>
      </c>
      <c r="C63" s="223" t="s">
        <v>173</v>
      </c>
      <c r="D63" s="222" t="s">
        <v>22</v>
      </c>
      <c r="E63" s="75"/>
      <c r="F63" s="222">
        <v>12</v>
      </c>
      <c r="G63" s="222" t="s">
        <v>168</v>
      </c>
    </row>
    <row r="64" spans="1:7" ht="12.75">
      <c r="A64">
        <f t="shared" si="1"/>
        <v>63</v>
      </c>
      <c r="B64" s="222">
        <v>1138018</v>
      </c>
      <c r="C64" s="223" t="s">
        <v>61</v>
      </c>
      <c r="D64" s="222" t="s">
        <v>22</v>
      </c>
      <c r="E64" s="75"/>
      <c r="F64" s="222">
        <v>10</v>
      </c>
      <c r="G64" s="222" t="s">
        <v>51</v>
      </c>
    </row>
    <row r="65" spans="1:7" ht="12.75">
      <c r="A65">
        <f t="shared" si="1"/>
        <v>64</v>
      </c>
      <c r="B65" s="222">
        <v>1001545</v>
      </c>
      <c r="C65" s="223" t="s">
        <v>335</v>
      </c>
      <c r="D65" s="222" t="s">
        <v>244</v>
      </c>
      <c r="E65" s="75"/>
      <c r="F65" s="222">
        <v>8</v>
      </c>
      <c r="G65" s="222" t="s">
        <v>168</v>
      </c>
    </row>
    <row r="66" spans="1:7" ht="12.75">
      <c r="A66">
        <f t="shared" si="1"/>
        <v>65</v>
      </c>
      <c r="B66" s="222">
        <v>3004035</v>
      </c>
      <c r="C66" s="223" t="s">
        <v>467</v>
      </c>
      <c r="D66" s="222" t="s">
        <v>244</v>
      </c>
      <c r="E66" s="75"/>
      <c r="F66" s="222">
        <v>6</v>
      </c>
      <c r="G66" s="222" t="s">
        <v>211</v>
      </c>
    </row>
    <row r="67" spans="1:7" ht="12.75">
      <c r="A67">
        <f aca="true" t="shared" si="2" ref="A67:A77">A66+1</f>
        <v>66</v>
      </c>
      <c r="B67" s="222">
        <v>3004372</v>
      </c>
      <c r="C67" s="223" t="s">
        <v>468</v>
      </c>
      <c r="D67" s="222" t="s">
        <v>244</v>
      </c>
      <c r="E67" s="75"/>
      <c r="F67" s="222">
        <v>4</v>
      </c>
      <c r="G67" s="222" t="s">
        <v>211</v>
      </c>
    </row>
    <row r="68" spans="1:7" ht="12.75">
      <c r="A68">
        <f t="shared" si="2"/>
        <v>67</v>
      </c>
      <c r="B68" s="224">
        <v>3004316</v>
      </c>
      <c r="C68" s="225" t="s">
        <v>469</v>
      </c>
      <c r="D68" s="224" t="s">
        <v>244</v>
      </c>
      <c r="E68" s="75"/>
      <c r="F68" s="224">
        <v>2</v>
      </c>
      <c r="G68" s="224" t="s">
        <v>211</v>
      </c>
    </row>
    <row r="69" spans="1:7" ht="12.75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 hidden="1">
      <c r="B101" s="78"/>
      <c r="C101" s="79"/>
      <c r="D101" s="79"/>
      <c r="E101" s="79"/>
      <c r="F101" s="79"/>
      <c r="G101" s="79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61</v>
      </c>
      <c r="H476" s="189">
        <f>D496</f>
        <v>67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1</v>
      </c>
      <c r="F477" s="288">
        <f>E477+E479+E481+E483</f>
        <v>16</v>
      </c>
      <c r="H477" s="190">
        <f>G476</f>
        <v>61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1</v>
      </c>
      <c r="E478" s="290"/>
      <c r="F478" s="289"/>
      <c r="H478" s="10">
        <f>F477</f>
        <v>16</v>
      </c>
      <c r="I478" s="41" t="s">
        <v>263</v>
      </c>
      <c r="J478" s="41" t="s">
        <v>265</v>
      </c>
      <c r="K478" s="143">
        <v>4</v>
      </c>
    </row>
    <row r="479" spans="2:11" ht="12.75">
      <c r="B479" s="3" t="s">
        <v>254</v>
      </c>
      <c r="C479" s="2" t="s">
        <v>257</v>
      </c>
      <c r="D479" s="2">
        <f t="shared" si="3"/>
        <v>2</v>
      </c>
      <c r="E479" s="288">
        <f>D479+D480</f>
        <v>2</v>
      </c>
      <c r="F479" s="289"/>
      <c r="H479" s="191">
        <f>H477-H478+K478</f>
        <v>49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2</v>
      </c>
      <c r="E481" s="288">
        <f>D481+D482</f>
        <v>2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4</v>
      </c>
      <c r="E483" s="288">
        <f>D483+D484+D485+D486</f>
        <v>11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3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3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7</v>
      </c>
      <c r="E487" s="291">
        <f>D487+D488+D489+D490</f>
        <v>24</v>
      </c>
      <c r="F487" s="288">
        <f>E487+E491+E495</f>
        <v>51</v>
      </c>
    </row>
    <row r="488" spans="2:6" ht="12.75">
      <c r="B488" s="3" t="s">
        <v>254</v>
      </c>
      <c r="C488" s="5" t="s">
        <v>2</v>
      </c>
      <c r="D488" s="5">
        <f t="shared" si="3"/>
        <v>4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10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3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4</v>
      </c>
      <c r="E491" s="291">
        <f>D491+D492+D493+D494</f>
        <v>19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4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4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7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8</v>
      </c>
      <c r="E495" s="7">
        <f>D495</f>
        <v>8</v>
      </c>
      <c r="F495" s="294"/>
    </row>
    <row r="496" spans="2:6" ht="12.75">
      <c r="B496" s="8" t="s">
        <v>259</v>
      </c>
      <c r="C496" s="9"/>
      <c r="D496" s="6">
        <f>SUM(D477:D495)</f>
        <v>67</v>
      </c>
      <c r="E496" s="10">
        <f>SUM(E477:E495)</f>
        <v>67</v>
      </c>
      <c r="F496" s="7">
        <f>SUM(F477:F495)</f>
        <v>67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55">
      <selection activeCell="G2" sqref="G2:G51"/>
    </sheetView>
  </sheetViews>
  <sheetFormatPr defaultColWidth="11.00390625" defaultRowHeight="12.75"/>
  <cols>
    <col min="2" max="2" width="13.875" style="0" customWidth="1"/>
    <col min="3" max="3" width="18.37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92">
        <v>1147876</v>
      </c>
      <c r="C2" s="93" t="s">
        <v>376</v>
      </c>
      <c r="D2" s="93" t="s">
        <v>256</v>
      </c>
      <c r="E2" s="93">
        <v>2788</v>
      </c>
      <c r="F2" s="93">
        <v>1296</v>
      </c>
      <c r="G2" s="93" t="s">
        <v>211</v>
      </c>
      <c r="H2" s="67"/>
    </row>
    <row r="3" spans="1:8" ht="12.75">
      <c r="A3">
        <f aca="true" t="shared" si="0" ref="A3:A34">A2+1</f>
        <v>2</v>
      </c>
      <c r="B3" s="92">
        <v>2334047</v>
      </c>
      <c r="C3" s="93" t="s">
        <v>375</v>
      </c>
      <c r="D3" s="93" t="s">
        <v>256</v>
      </c>
      <c r="E3" s="93">
        <v>2694</v>
      </c>
      <c r="F3" s="93">
        <v>1242</v>
      </c>
      <c r="G3" s="93" t="s">
        <v>211</v>
      </c>
      <c r="H3" s="67"/>
    </row>
    <row r="4" spans="1:8" ht="12.75">
      <c r="A4">
        <f t="shared" si="0"/>
        <v>3</v>
      </c>
      <c r="B4" s="92">
        <v>2342662</v>
      </c>
      <c r="C4" s="93" t="s">
        <v>398</v>
      </c>
      <c r="D4" s="93" t="s">
        <v>246</v>
      </c>
      <c r="E4" s="96">
        <v>2684</v>
      </c>
      <c r="F4" s="96">
        <v>1235</v>
      </c>
      <c r="G4" s="93" t="s">
        <v>144</v>
      </c>
      <c r="H4" s="67"/>
    </row>
    <row r="5" spans="1:8" ht="12.75">
      <c r="A5">
        <f t="shared" si="0"/>
        <v>4</v>
      </c>
      <c r="B5" s="92">
        <v>3141662</v>
      </c>
      <c r="C5" s="93" t="s">
        <v>377</v>
      </c>
      <c r="D5" s="93" t="s">
        <v>247</v>
      </c>
      <c r="E5" s="93">
        <v>2592</v>
      </c>
      <c r="F5" s="93">
        <v>1138</v>
      </c>
      <c r="G5" s="93" t="s">
        <v>211</v>
      </c>
      <c r="H5" s="73"/>
    </row>
    <row r="6" spans="1:8" ht="12.75">
      <c r="A6">
        <f t="shared" si="0"/>
        <v>5</v>
      </c>
      <c r="B6" s="92">
        <v>2269425</v>
      </c>
      <c r="C6" s="93" t="s">
        <v>420</v>
      </c>
      <c r="D6" s="93" t="s">
        <v>247</v>
      </c>
      <c r="E6" s="93">
        <v>2568</v>
      </c>
      <c r="F6" s="93">
        <v>1105</v>
      </c>
      <c r="G6" s="93" t="s">
        <v>84</v>
      </c>
      <c r="H6" s="67"/>
    </row>
    <row r="7" spans="1:8" ht="12.75">
      <c r="A7">
        <f t="shared" si="0"/>
        <v>6</v>
      </c>
      <c r="B7" s="92">
        <v>2360504</v>
      </c>
      <c r="C7" s="93" t="s">
        <v>378</v>
      </c>
      <c r="D7" s="93" t="s">
        <v>247</v>
      </c>
      <c r="E7" s="93">
        <v>2472</v>
      </c>
      <c r="F7" s="93">
        <v>941</v>
      </c>
      <c r="G7" s="93" t="s">
        <v>211</v>
      </c>
      <c r="H7" s="67"/>
    </row>
    <row r="8" spans="1:8" ht="12.75">
      <c r="A8">
        <f t="shared" si="0"/>
        <v>7</v>
      </c>
      <c r="B8" s="92">
        <v>2567521</v>
      </c>
      <c r="C8" s="93" t="s">
        <v>416</v>
      </c>
      <c r="D8" s="93" t="s">
        <v>247</v>
      </c>
      <c r="E8" s="93">
        <v>2448</v>
      </c>
      <c r="F8" s="93">
        <v>900</v>
      </c>
      <c r="G8" s="93" t="s">
        <v>84</v>
      </c>
      <c r="H8" s="67"/>
    </row>
    <row r="9" spans="1:8" ht="12.75">
      <c r="A9">
        <f t="shared" si="0"/>
        <v>8</v>
      </c>
      <c r="B9" s="92">
        <v>1135756</v>
      </c>
      <c r="C9" s="93" t="s">
        <v>428</v>
      </c>
      <c r="D9" s="93" t="s">
        <v>247</v>
      </c>
      <c r="E9" s="93">
        <v>2440</v>
      </c>
      <c r="F9" s="93">
        <v>889</v>
      </c>
      <c r="G9" s="93" t="s">
        <v>211</v>
      </c>
      <c r="H9" s="67"/>
    </row>
    <row r="10" spans="1:8" ht="12.75">
      <c r="A10">
        <f t="shared" si="0"/>
        <v>9</v>
      </c>
      <c r="B10" s="92">
        <v>2519456</v>
      </c>
      <c r="C10" s="93" t="s">
        <v>394</v>
      </c>
      <c r="D10" s="93" t="s">
        <v>249</v>
      </c>
      <c r="E10" s="93">
        <v>2433</v>
      </c>
      <c r="F10" s="93">
        <v>880</v>
      </c>
      <c r="G10" s="93" t="s">
        <v>144</v>
      </c>
      <c r="H10" s="67"/>
    </row>
    <row r="11" spans="1:8" ht="12.75">
      <c r="A11">
        <f t="shared" si="0"/>
        <v>10</v>
      </c>
      <c r="B11" s="92">
        <v>2798923</v>
      </c>
      <c r="C11" s="93" t="s">
        <v>393</v>
      </c>
      <c r="D11" s="93" t="s">
        <v>250</v>
      </c>
      <c r="E11" s="96">
        <v>2427</v>
      </c>
      <c r="F11" s="96">
        <v>864</v>
      </c>
      <c r="G11" s="93" t="s">
        <v>144</v>
      </c>
      <c r="H11" s="67"/>
    </row>
    <row r="12" spans="1:8" ht="12.75">
      <c r="A12">
        <f t="shared" si="0"/>
        <v>11</v>
      </c>
      <c r="B12" s="92">
        <v>2591471</v>
      </c>
      <c r="C12" s="93" t="s">
        <v>419</v>
      </c>
      <c r="D12" s="93" t="s">
        <v>248</v>
      </c>
      <c r="E12" s="96">
        <v>2409</v>
      </c>
      <c r="F12" s="96">
        <v>826</v>
      </c>
      <c r="G12" s="93" t="s">
        <v>84</v>
      </c>
      <c r="H12" s="67"/>
    </row>
    <row r="13" spans="1:8" ht="12.75">
      <c r="A13">
        <f t="shared" si="0"/>
        <v>12</v>
      </c>
      <c r="B13" s="92">
        <v>1332109</v>
      </c>
      <c r="C13" s="93" t="s">
        <v>260</v>
      </c>
      <c r="D13" s="93" t="s">
        <v>7</v>
      </c>
      <c r="E13" s="96">
        <v>2396</v>
      </c>
      <c r="F13" s="96">
        <v>803</v>
      </c>
      <c r="G13" s="93" t="s">
        <v>211</v>
      </c>
      <c r="H13" s="67"/>
    </row>
    <row r="14" spans="1:8" ht="12.75">
      <c r="A14">
        <f t="shared" si="0"/>
        <v>13</v>
      </c>
      <c r="B14" s="92">
        <v>2371354</v>
      </c>
      <c r="C14" s="93" t="s">
        <v>411</v>
      </c>
      <c r="D14" s="93" t="s">
        <v>247</v>
      </c>
      <c r="E14" s="96">
        <v>2395</v>
      </c>
      <c r="F14" s="96">
        <v>800</v>
      </c>
      <c r="G14" s="93" t="s">
        <v>144</v>
      </c>
      <c r="H14" s="67"/>
    </row>
    <row r="15" spans="1:8" ht="12.75">
      <c r="A15">
        <f t="shared" si="0"/>
        <v>14</v>
      </c>
      <c r="B15" s="92">
        <v>2029595</v>
      </c>
      <c r="C15" s="93" t="s">
        <v>409</v>
      </c>
      <c r="D15" s="93" t="s">
        <v>249</v>
      </c>
      <c r="E15" s="96">
        <v>2388</v>
      </c>
      <c r="F15" s="96">
        <v>788</v>
      </c>
      <c r="G15" s="93" t="s">
        <v>99</v>
      </c>
      <c r="H15" s="67"/>
    </row>
    <row r="16" spans="1:8" ht="12.75">
      <c r="A16">
        <f t="shared" si="0"/>
        <v>15</v>
      </c>
      <c r="B16" s="92">
        <v>2334038</v>
      </c>
      <c r="C16" s="93" t="s">
        <v>379</v>
      </c>
      <c r="D16" s="93" t="s">
        <v>252</v>
      </c>
      <c r="E16" s="93">
        <v>2373</v>
      </c>
      <c r="F16" s="93">
        <v>760</v>
      </c>
      <c r="G16" s="93" t="s">
        <v>211</v>
      </c>
      <c r="H16" s="67"/>
    </row>
    <row r="17" spans="1:8" ht="12.75">
      <c r="A17">
        <f t="shared" si="0"/>
        <v>16</v>
      </c>
      <c r="B17" s="92">
        <v>1001492</v>
      </c>
      <c r="C17" s="93" t="s">
        <v>339</v>
      </c>
      <c r="D17" s="93" t="s">
        <v>244</v>
      </c>
      <c r="E17" s="93">
        <v>2371</v>
      </c>
      <c r="F17" s="93">
        <v>757</v>
      </c>
      <c r="G17" s="93" t="s">
        <v>99</v>
      </c>
      <c r="H17" s="67"/>
    </row>
    <row r="18" spans="1:8" ht="12.75">
      <c r="A18">
        <f t="shared" si="0"/>
        <v>17</v>
      </c>
      <c r="B18" s="92">
        <v>1008935</v>
      </c>
      <c r="C18" s="93" t="s">
        <v>404</v>
      </c>
      <c r="D18" s="93" t="s">
        <v>249</v>
      </c>
      <c r="E18" s="96">
        <v>2364</v>
      </c>
      <c r="F18" s="96">
        <v>745</v>
      </c>
      <c r="G18" s="93" t="s">
        <v>132</v>
      </c>
      <c r="H18" s="67"/>
    </row>
    <row r="19" spans="1:8" ht="12.75">
      <c r="A19">
        <f t="shared" si="0"/>
        <v>18</v>
      </c>
      <c r="B19" s="92">
        <v>1165108</v>
      </c>
      <c r="C19" s="93" t="s">
        <v>214</v>
      </c>
      <c r="D19" s="93" t="s">
        <v>0</v>
      </c>
      <c r="E19" s="96">
        <v>2351</v>
      </c>
      <c r="F19" s="96">
        <v>714</v>
      </c>
      <c r="G19" s="93" t="s">
        <v>211</v>
      </c>
      <c r="H19" s="67"/>
    </row>
    <row r="20" spans="1:8" ht="12.75">
      <c r="A20">
        <f t="shared" si="0"/>
        <v>19</v>
      </c>
      <c r="B20" s="92">
        <v>2791082</v>
      </c>
      <c r="C20" s="93" t="s">
        <v>27</v>
      </c>
      <c r="D20" s="93" t="s">
        <v>0</v>
      </c>
      <c r="E20" s="93">
        <v>2338</v>
      </c>
      <c r="F20" s="93">
        <v>690</v>
      </c>
      <c r="G20" s="93" t="s">
        <v>211</v>
      </c>
      <c r="H20" s="67"/>
    </row>
    <row r="21" spans="1:8" ht="12.75">
      <c r="A21">
        <f t="shared" si="0"/>
        <v>20</v>
      </c>
      <c r="B21" s="92">
        <v>1005196</v>
      </c>
      <c r="C21" s="93" t="s">
        <v>400</v>
      </c>
      <c r="D21" s="93" t="s">
        <v>252</v>
      </c>
      <c r="E21" s="96">
        <v>2331</v>
      </c>
      <c r="F21" s="96">
        <v>675</v>
      </c>
      <c r="G21" s="93" t="s">
        <v>132</v>
      </c>
      <c r="H21" s="67"/>
    </row>
    <row r="22" spans="1:8" ht="12.75">
      <c r="A22">
        <f t="shared" si="0"/>
        <v>21</v>
      </c>
      <c r="B22" s="92">
        <v>1011559</v>
      </c>
      <c r="C22" s="93" t="s">
        <v>100</v>
      </c>
      <c r="D22" s="93" t="s">
        <v>0</v>
      </c>
      <c r="E22" s="93">
        <v>2280</v>
      </c>
      <c r="F22" s="93">
        <v>584</v>
      </c>
      <c r="G22" s="93" t="s">
        <v>99</v>
      </c>
      <c r="H22" s="67"/>
    </row>
    <row r="23" spans="1:8" ht="12.75">
      <c r="A23">
        <f t="shared" si="0"/>
        <v>22</v>
      </c>
      <c r="B23" s="92">
        <v>2517932</v>
      </c>
      <c r="C23" s="93" t="s">
        <v>382</v>
      </c>
      <c r="D23" s="93" t="s">
        <v>247</v>
      </c>
      <c r="E23" s="96">
        <v>2277</v>
      </c>
      <c r="F23" s="96">
        <v>579</v>
      </c>
      <c r="G23" s="93" t="s">
        <v>203</v>
      </c>
      <c r="H23" s="67"/>
    </row>
    <row r="24" spans="1:8" ht="12.75">
      <c r="A24">
        <f t="shared" si="0"/>
        <v>23</v>
      </c>
      <c r="B24" s="92">
        <v>2613612</v>
      </c>
      <c r="C24" s="93" t="s">
        <v>415</v>
      </c>
      <c r="D24" s="93" t="s">
        <v>249</v>
      </c>
      <c r="E24" s="93">
        <v>2271</v>
      </c>
      <c r="F24" s="93">
        <v>571</v>
      </c>
      <c r="G24" s="93" t="s">
        <v>84</v>
      </c>
      <c r="H24" s="67"/>
    </row>
    <row r="25" spans="1:8" ht="12.75">
      <c r="A25">
        <f t="shared" si="0"/>
        <v>24</v>
      </c>
      <c r="B25" s="92">
        <v>1383493</v>
      </c>
      <c r="C25" s="93" t="s">
        <v>272</v>
      </c>
      <c r="D25" s="93" t="s">
        <v>11</v>
      </c>
      <c r="E25" s="96">
        <v>2269</v>
      </c>
      <c r="F25" s="96">
        <v>568</v>
      </c>
      <c r="G25" s="93" t="s">
        <v>211</v>
      </c>
      <c r="H25" s="67"/>
    </row>
    <row r="26" spans="1:8" ht="12.75">
      <c r="A26">
        <f t="shared" si="0"/>
        <v>25</v>
      </c>
      <c r="B26" s="92">
        <v>1262212</v>
      </c>
      <c r="C26" s="93" t="s">
        <v>271</v>
      </c>
      <c r="D26" s="93" t="s">
        <v>14</v>
      </c>
      <c r="E26" s="96">
        <v>2237</v>
      </c>
      <c r="F26" s="96">
        <v>514</v>
      </c>
      <c r="G26" s="93" t="s">
        <v>211</v>
      </c>
      <c r="H26" s="67"/>
    </row>
    <row r="27" spans="1:8" ht="12.75">
      <c r="A27">
        <f t="shared" si="0"/>
        <v>26</v>
      </c>
      <c r="B27" s="92">
        <v>1059624</v>
      </c>
      <c r="C27" s="93" t="s">
        <v>147</v>
      </c>
      <c r="D27" s="93" t="s">
        <v>0</v>
      </c>
      <c r="E27" s="96">
        <v>2225</v>
      </c>
      <c r="F27" s="96">
        <v>494</v>
      </c>
      <c r="G27" s="93" t="s">
        <v>144</v>
      </c>
      <c r="H27" s="67"/>
    </row>
    <row r="28" spans="1:8" ht="12.75">
      <c r="A28">
        <f t="shared" si="0"/>
        <v>27</v>
      </c>
      <c r="B28" s="92">
        <v>2273168</v>
      </c>
      <c r="C28" s="93" t="s">
        <v>145</v>
      </c>
      <c r="D28" s="93" t="s">
        <v>2</v>
      </c>
      <c r="E28" s="96">
        <v>2202</v>
      </c>
      <c r="F28" s="96">
        <v>456</v>
      </c>
      <c r="G28" s="93" t="s">
        <v>144</v>
      </c>
      <c r="H28" s="67"/>
    </row>
    <row r="29" spans="1:8" ht="12.75">
      <c r="A29">
        <f t="shared" si="0"/>
        <v>28</v>
      </c>
      <c r="B29" s="92">
        <v>2692660</v>
      </c>
      <c r="C29" s="93" t="s">
        <v>29</v>
      </c>
      <c r="D29" s="93" t="s">
        <v>5</v>
      </c>
      <c r="E29" s="96">
        <v>2199</v>
      </c>
      <c r="F29" s="96">
        <v>453</v>
      </c>
      <c r="G29" s="93" t="s">
        <v>44</v>
      </c>
      <c r="H29" s="67"/>
    </row>
    <row r="30" spans="1:8" ht="12.75">
      <c r="A30">
        <f t="shared" si="0"/>
        <v>29</v>
      </c>
      <c r="B30" s="92">
        <v>2388461</v>
      </c>
      <c r="C30" s="93" t="s">
        <v>302</v>
      </c>
      <c r="D30" s="93" t="s">
        <v>14</v>
      </c>
      <c r="E30" s="93">
        <v>2196</v>
      </c>
      <c r="F30" s="93">
        <v>449</v>
      </c>
      <c r="G30" s="93" t="s">
        <v>84</v>
      </c>
      <c r="H30" s="67"/>
    </row>
    <row r="31" spans="1:8" ht="12.75">
      <c r="A31">
        <f t="shared" si="0"/>
        <v>30</v>
      </c>
      <c r="B31" s="92">
        <v>2519502</v>
      </c>
      <c r="C31" s="93" t="s">
        <v>380</v>
      </c>
      <c r="D31" s="93" t="s">
        <v>252</v>
      </c>
      <c r="E31" s="93">
        <v>2188</v>
      </c>
      <c r="F31" s="93">
        <v>438</v>
      </c>
      <c r="G31" s="93" t="s">
        <v>144</v>
      </c>
      <c r="H31" s="67"/>
    </row>
    <row r="32" spans="1:8" ht="12.75">
      <c r="A32">
        <f t="shared" si="0"/>
        <v>31</v>
      </c>
      <c r="B32" s="92">
        <v>2122684</v>
      </c>
      <c r="C32" s="93" t="s">
        <v>52</v>
      </c>
      <c r="D32" s="93" t="s">
        <v>0</v>
      </c>
      <c r="E32" s="96">
        <v>2181</v>
      </c>
      <c r="F32" s="96">
        <v>427</v>
      </c>
      <c r="G32" s="93" t="s">
        <v>51</v>
      </c>
      <c r="H32" s="67"/>
    </row>
    <row r="33" spans="1:8" ht="12.75">
      <c r="A33">
        <f t="shared" si="0"/>
        <v>32</v>
      </c>
      <c r="B33" s="92">
        <v>2653281</v>
      </c>
      <c r="C33" s="93" t="s">
        <v>413</v>
      </c>
      <c r="D33" s="93" t="s">
        <v>249</v>
      </c>
      <c r="E33" s="96">
        <v>2179</v>
      </c>
      <c r="F33" s="96">
        <v>425</v>
      </c>
      <c r="G33" s="93" t="s">
        <v>99</v>
      </c>
      <c r="H33" s="67"/>
    </row>
    <row r="34" spans="1:8" ht="12.75">
      <c r="A34">
        <f t="shared" si="0"/>
        <v>33</v>
      </c>
      <c r="B34" s="92">
        <v>1140101</v>
      </c>
      <c r="C34" s="93" t="s">
        <v>215</v>
      </c>
      <c r="D34" s="93" t="s">
        <v>2</v>
      </c>
      <c r="E34" s="96">
        <v>2171</v>
      </c>
      <c r="F34" s="96">
        <v>412</v>
      </c>
      <c r="G34" s="93" t="s">
        <v>211</v>
      </c>
      <c r="H34" s="67"/>
    </row>
    <row r="35" spans="1:8" ht="12.75">
      <c r="A35">
        <f aca="true" t="shared" si="1" ref="A35:A66">A34+1</f>
        <v>34</v>
      </c>
      <c r="B35" s="92">
        <v>2791037</v>
      </c>
      <c r="C35" s="93" t="s">
        <v>28</v>
      </c>
      <c r="D35" s="93" t="s">
        <v>5</v>
      </c>
      <c r="E35" s="96">
        <v>2166</v>
      </c>
      <c r="F35" s="96">
        <v>401</v>
      </c>
      <c r="G35" s="93" t="s">
        <v>44</v>
      </c>
      <c r="H35" s="67"/>
    </row>
    <row r="36" spans="1:8" ht="12.75">
      <c r="A36">
        <f t="shared" si="1"/>
        <v>35</v>
      </c>
      <c r="B36" s="92">
        <v>2576892</v>
      </c>
      <c r="C36" s="93" t="s">
        <v>85</v>
      </c>
      <c r="D36" s="93" t="s">
        <v>0</v>
      </c>
      <c r="E36" s="96">
        <v>2153</v>
      </c>
      <c r="F36" s="96">
        <v>380</v>
      </c>
      <c r="G36" s="93" t="s">
        <v>84</v>
      </c>
      <c r="H36" s="67"/>
    </row>
    <row r="37" spans="1:8" ht="12.75">
      <c r="A37">
        <f t="shared" si="1"/>
        <v>36</v>
      </c>
      <c r="B37" s="92">
        <v>1118766</v>
      </c>
      <c r="C37" s="93" t="s">
        <v>110</v>
      </c>
      <c r="D37" s="93" t="s">
        <v>5</v>
      </c>
      <c r="E37" s="93">
        <v>2146</v>
      </c>
      <c r="F37" s="93">
        <v>367</v>
      </c>
      <c r="G37" s="93" t="s">
        <v>99</v>
      </c>
      <c r="H37" s="67"/>
    </row>
    <row r="38" spans="1:8" ht="12.75">
      <c r="A38">
        <f t="shared" si="1"/>
        <v>37</v>
      </c>
      <c r="B38" s="92">
        <v>1109823</v>
      </c>
      <c r="C38" s="93" t="s">
        <v>21</v>
      </c>
      <c r="D38" s="93" t="s">
        <v>5</v>
      </c>
      <c r="E38" s="93">
        <v>2133</v>
      </c>
      <c r="F38" s="93">
        <v>353</v>
      </c>
      <c r="G38" s="93" t="s">
        <v>26</v>
      </c>
      <c r="H38" s="67"/>
    </row>
    <row r="39" spans="1:8" ht="12.75">
      <c r="A39">
        <f t="shared" si="1"/>
        <v>38</v>
      </c>
      <c r="B39" s="92">
        <v>1104389</v>
      </c>
      <c r="C39" s="93" t="s">
        <v>103</v>
      </c>
      <c r="D39" s="93" t="s">
        <v>2</v>
      </c>
      <c r="E39" s="96">
        <v>2123</v>
      </c>
      <c r="F39" s="96">
        <v>340</v>
      </c>
      <c r="G39" s="93" t="s">
        <v>99</v>
      </c>
      <c r="H39" s="67"/>
    </row>
    <row r="40" spans="1:8" ht="12.75">
      <c r="A40">
        <f t="shared" si="1"/>
        <v>39</v>
      </c>
      <c r="B40" s="92">
        <v>1059031</v>
      </c>
      <c r="C40" s="93" t="s">
        <v>148</v>
      </c>
      <c r="D40" s="93" t="s">
        <v>2</v>
      </c>
      <c r="E40" s="96">
        <v>2118</v>
      </c>
      <c r="F40" s="96">
        <v>329</v>
      </c>
      <c r="G40" s="93" t="s">
        <v>144</v>
      </c>
      <c r="H40" s="67"/>
    </row>
    <row r="41" spans="1:8" ht="12.75">
      <c r="A41">
        <f t="shared" si="1"/>
        <v>40</v>
      </c>
      <c r="B41" s="92">
        <v>1125375</v>
      </c>
      <c r="C41" s="93" t="s">
        <v>36</v>
      </c>
      <c r="D41" s="93" t="s">
        <v>11</v>
      </c>
      <c r="E41" s="93">
        <v>2104</v>
      </c>
      <c r="F41" s="93">
        <v>308</v>
      </c>
      <c r="G41" s="93" t="s">
        <v>44</v>
      </c>
      <c r="H41" s="67"/>
    </row>
    <row r="42" spans="1:8" ht="12.75">
      <c r="A42">
        <f t="shared" si="1"/>
        <v>41</v>
      </c>
      <c r="B42" s="92">
        <v>1014174</v>
      </c>
      <c r="C42" s="93" t="s">
        <v>154</v>
      </c>
      <c r="D42" s="93" t="s">
        <v>5</v>
      </c>
      <c r="E42" s="93">
        <v>2096</v>
      </c>
      <c r="F42" s="93">
        <v>297</v>
      </c>
      <c r="G42" s="93" t="s">
        <v>144</v>
      </c>
      <c r="H42" s="67"/>
    </row>
    <row r="43" spans="1:8" ht="12.75">
      <c r="A43">
        <f t="shared" si="1"/>
        <v>42</v>
      </c>
      <c r="B43" s="92">
        <v>2394701</v>
      </c>
      <c r="C43" s="93" t="s">
        <v>87</v>
      </c>
      <c r="D43" s="93" t="s">
        <v>0</v>
      </c>
      <c r="E43" s="96">
        <v>2086</v>
      </c>
      <c r="F43" s="96">
        <v>286</v>
      </c>
      <c r="G43" s="93" t="s">
        <v>84</v>
      </c>
      <c r="H43" s="67"/>
    </row>
    <row r="44" spans="1:8" ht="12.75">
      <c r="A44">
        <f t="shared" si="1"/>
        <v>43</v>
      </c>
      <c r="B44" s="92">
        <v>1014556</v>
      </c>
      <c r="C44" s="93" t="s">
        <v>30</v>
      </c>
      <c r="D44" s="93" t="s">
        <v>5</v>
      </c>
      <c r="E44" s="93">
        <v>2079</v>
      </c>
      <c r="F44" s="93">
        <v>273</v>
      </c>
      <c r="G44" s="93" t="s">
        <v>26</v>
      </c>
      <c r="H44" s="67"/>
    </row>
    <row r="45" spans="1:8" ht="12.75">
      <c r="A45">
        <f t="shared" si="1"/>
        <v>44</v>
      </c>
      <c r="B45" s="92">
        <v>1067985</v>
      </c>
      <c r="C45" s="93" t="s">
        <v>108</v>
      </c>
      <c r="D45" s="93" t="s">
        <v>7</v>
      </c>
      <c r="E45" s="93">
        <v>2035</v>
      </c>
      <c r="F45" s="93">
        <v>227</v>
      </c>
      <c r="G45" s="93" t="s">
        <v>99</v>
      </c>
      <c r="H45" s="67"/>
    </row>
    <row r="46" spans="1:8" ht="12.75">
      <c r="A46">
        <f t="shared" si="1"/>
        <v>45</v>
      </c>
      <c r="B46" s="92">
        <v>2590344</v>
      </c>
      <c r="C46" s="93" t="s">
        <v>212</v>
      </c>
      <c r="D46" s="93" t="s">
        <v>0</v>
      </c>
      <c r="E46" s="93">
        <v>2023</v>
      </c>
      <c r="F46" s="93">
        <v>212</v>
      </c>
      <c r="G46" s="93" t="s">
        <v>211</v>
      </c>
      <c r="H46" s="67"/>
    </row>
    <row r="47" spans="1:8" ht="12.75">
      <c r="A47">
        <f t="shared" si="1"/>
        <v>46</v>
      </c>
      <c r="B47" s="92">
        <v>1058581</v>
      </c>
      <c r="C47" s="93" t="s">
        <v>262</v>
      </c>
      <c r="D47" s="93" t="s">
        <v>22</v>
      </c>
      <c r="E47" s="96">
        <v>1912</v>
      </c>
      <c r="F47" s="96">
        <v>116</v>
      </c>
      <c r="G47" s="93" t="s">
        <v>44</v>
      </c>
      <c r="H47" s="67"/>
    </row>
    <row r="48" spans="1:8" ht="12.75">
      <c r="A48">
        <f t="shared" si="1"/>
        <v>47</v>
      </c>
      <c r="B48" s="92">
        <v>2692633</v>
      </c>
      <c r="C48" s="93" t="s">
        <v>34</v>
      </c>
      <c r="D48" s="93" t="s">
        <v>14</v>
      </c>
      <c r="E48" s="96">
        <v>1892</v>
      </c>
      <c r="F48" s="96">
        <v>104</v>
      </c>
      <c r="G48" s="93" t="s">
        <v>44</v>
      </c>
      <c r="H48" s="67"/>
    </row>
    <row r="49" spans="1:8" ht="12.75">
      <c r="A49">
        <f t="shared" si="1"/>
        <v>48</v>
      </c>
      <c r="B49" s="92">
        <v>1031603</v>
      </c>
      <c r="C49" s="93" t="s">
        <v>104</v>
      </c>
      <c r="D49" s="93" t="s">
        <v>5</v>
      </c>
      <c r="E49" s="96">
        <v>1874</v>
      </c>
      <c r="F49" s="96">
        <v>95</v>
      </c>
      <c r="G49" s="93" t="s">
        <v>99</v>
      </c>
      <c r="H49" s="67"/>
    </row>
    <row r="50" spans="1:8" ht="12.75">
      <c r="A50">
        <f t="shared" si="1"/>
        <v>49</v>
      </c>
      <c r="B50" s="92">
        <v>1122198</v>
      </c>
      <c r="C50" s="93" t="s">
        <v>40</v>
      </c>
      <c r="D50" s="93" t="s">
        <v>18</v>
      </c>
      <c r="E50" s="96">
        <v>1738</v>
      </c>
      <c r="F50" s="96">
        <v>56</v>
      </c>
      <c r="G50" s="93" t="s">
        <v>44</v>
      </c>
      <c r="H50" s="67"/>
    </row>
    <row r="51" spans="1:8" ht="12.75">
      <c r="A51">
        <f t="shared" si="1"/>
        <v>50</v>
      </c>
      <c r="B51" s="92">
        <v>1118845</v>
      </c>
      <c r="C51" s="93" t="s">
        <v>39</v>
      </c>
      <c r="D51" s="93" t="s">
        <v>18</v>
      </c>
      <c r="E51" s="93">
        <v>1734</v>
      </c>
      <c r="F51" s="93">
        <v>55</v>
      </c>
      <c r="G51" s="93" t="s">
        <v>44</v>
      </c>
      <c r="H51" s="67"/>
    </row>
    <row r="52" spans="1:8" ht="12.75">
      <c r="A52">
        <f t="shared" si="1"/>
        <v>51</v>
      </c>
      <c r="B52" s="92"/>
      <c r="C52" s="93"/>
      <c r="D52" s="93"/>
      <c r="E52" s="96"/>
      <c r="F52" s="96"/>
      <c r="G52" s="93"/>
      <c r="H52" s="67"/>
    </row>
    <row r="53" spans="1:8" ht="12.75">
      <c r="A53">
        <f t="shared" si="1"/>
        <v>52</v>
      </c>
      <c r="B53" s="92"/>
      <c r="C53" s="93"/>
      <c r="D53" s="93"/>
      <c r="E53" s="93"/>
      <c r="F53" s="93"/>
      <c r="G53" s="93"/>
      <c r="H53" s="67"/>
    </row>
    <row r="54" spans="1:8" ht="12.75">
      <c r="A54">
        <f t="shared" si="1"/>
        <v>53</v>
      </c>
      <c r="B54" s="92"/>
      <c r="C54" s="93"/>
      <c r="D54" s="93"/>
      <c r="E54" s="93"/>
      <c r="F54" s="93"/>
      <c r="G54" s="93"/>
      <c r="H54" s="67"/>
    </row>
    <row r="55" spans="1:8" ht="12.75">
      <c r="A55">
        <f t="shared" si="1"/>
        <v>54</v>
      </c>
      <c r="B55" s="92"/>
      <c r="C55" s="93"/>
      <c r="D55" s="93"/>
      <c r="E55" s="93"/>
      <c r="F55" s="93"/>
      <c r="G55" s="93"/>
      <c r="H55" s="67"/>
    </row>
    <row r="56" spans="1:8" ht="12.75">
      <c r="A56">
        <f t="shared" si="1"/>
        <v>55</v>
      </c>
      <c r="B56" s="92"/>
      <c r="C56" s="93"/>
      <c r="D56" s="93"/>
      <c r="E56" s="96"/>
      <c r="F56" s="96"/>
      <c r="G56" s="93"/>
      <c r="H56" s="67"/>
    </row>
    <row r="57" spans="1:8" ht="12.75">
      <c r="A57">
        <f t="shared" si="1"/>
        <v>56</v>
      </c>
      <c r="B57" s="94"/>
      <c r="C57" s="95"/>
      <c r="D57" s="95"/>
      <c r="E57" s="95"/>
      <c r="F57" s="95"/>
      <c r="G57" s="95"/>
      <c r="H57" s="67"/>
    </row>
    <row r="58" spans="1:8" ht="12.75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 hidden="1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 hidden="1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50</v>
      </c>
      <c r="H476" s="189">
        <f>D496</f>
        <v>50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2</v>
      </c>
      <c r="F477" s="288">
        <f>E477+E479+E481+E483</f>
        <v>20</v>
      </c>
      <c r="H477" s="190">
        <f>G476</f>
        <v>50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2</v>
      </c>
      <c r="E478" s="290"/>
      <c r="F478" s="289"/>
      <c r="H478" s="10">
        <f>F477</f>
        <v>20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30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1</v>
      </c>
      <c r="E481" s="288">
        <f>D481+D482</f>
        <v>2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7</v>
      </c>
      <c r="E483" s="288">
        <f>D483+D484+D485+D486</f>
        <v>16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5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3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8</v>
      </c>
      <c r="E487" s="291">
        <f>D487+D488+D489+D490</f>
        <v>21</v>
      </c>
      <c r="F487" s="288">
        <f>E487+E491+E495</f>
        <v>30</v>
      </c>
    </row>
    <row r="488" spans="2:6" ht="12.75">
      <c r="B488" s="3" t="s">
        <v>254</v>
      </c>
      <c r="C488" s="5" t="s">
        <v>2</v>
      </c>
      <c r="D488" s="5">
        <f t="shared" si="3"/>
        <v>4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7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2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2</v>
      </c>
      <c r="E491" s="291">
        <f>D491+D492+D493+D494</f>
        <v>8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2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1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1</v>
      </c>
      <c r="E495" s="7">
        <f>D495</f>
        <v>1</v>
      </c>
      <c r="F495" s="294"/>
    </row>
    <row r="496" spans="2:6" ht="12.75">
      <c r="B496" s="8" t="s">
        <v>259</v>
      </c>
      <c r="C496" s="9"/>
      <c r="D496" s="6">
        <f>SUM(D477:D495)</f>
        <v>50</v>
      </c>
      <c r="E496" s="10">
        <f>SUM(E477:E495)</f>
        <v>50</v>
      </c>
      <c r="F496" s="7">
        <f>SUM(F477:F495)</f>
        <v>50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1">
      <selection activeCell="I479" sqref="I479:K479"/>
    </sheetView>
  </sheetViews>
  <sheetFormatPr defaultColWidth="11.00390625" defaultRowHeight="12.75"/>
  <cols>
    <col min="2" max="2" width="12.625" style="0" customWidth="1"/>
    <col min="3" max="3" width="13.50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74">
        <v>2591471</v>
      </c>
      <c r="C2" s="91" t="s">
        <v>419</v>
      </c>
      <c r="D2" s="91" t="s">
        <v>248</v>
      </c>
      <c r="E2" s="91">
        <v>1853</v>
      </c>
      <c r="F2" s="91">
        <v>78</v>
      </c>
      <c r="G2" s="91" t="s">
        <v>84</v>
      </c>
      <c r="H2" s="67"/>
    </row>
    <row r="3" spans="1:8" ht="12.75">
      <c r="A3">
        <f aca="true" t="shared" si="0" ref="A3:A34">A2+1</f>
        <v>2</v>
      </c>
      <c r="B3" s="74">
        <v>1005196</v>
      </c>
      <c r="C3" s="91" t="s">
        <v>400</v>
      </c>
      <c r="D3" s="91" t="s">
        <v>252</v>
      </c>
      <c r="E3" s="91">
        <v>1828</v>
      </c>
      <c r="F3" s="91">
        <v>76</v>
      </c>
      <c r="G3" s="91" t="s">
        <v>132</v>
      </c>
      <c r="H3" s="67"/>
    </row>
    <row r="4" spans="1:8" ht="12.75">
      <c r="A4">
        <f t="shared" si="0"/>
        <v>3</v>
      </c>
      <c r="B4" s="74">
        <v>2067047</v>
      </c>
      <c r="C4" s="91" t="s">
        <v>410</v>
      </c>
      <c r="D4" s="91" t="s">
        <v>249</v>
      </c>
      <c r="E4" s="91">
        <v>1789</v>
      </c>
      <c r="F4" s="91">
        <v>74</v>
      </c>
      <c r="G4" s="91" t="s">
        <v>51</v>
      </c>
      <c r="H4" s="67"/>
    </row>
    <row r="5" spans="1:8" ht="12.75">
      <c r="A5">
        <f t="shared" si="0"/>
        <v>4</v>
      </c>
      <c r="B5" s="74">
        <v>1001492</v>
      </c>
      <c r="C5" s="91" t="s">
        <v>339</v>
      </c>
      <c r="D5" s="91">
        <v>7</v>
      </c>
      <c r="E5" s="91">
        <v>1768</v>
      </c>
      <c r="F5" s="91">
        <v>72</v>
      </c>
      <c r="G5" s="91" t="s">
        <v>99</v>
      </c>
      <c r="H5" s="73"/>
    </row>
    <row r="6" spans="1:8" ht="12.75">
      <c r="A6">
        <f t="shared" si="0"/>
        <v>5</v>
      </c>
      <c r="B6" s="74">
        <v>2517932</v>
      </c>
      <c r="C6" s="91" t="s">
        <v>382</v>
      </c>
      <c r="D6" s="91" t="s">
        <v>247</v>
      </c>
      <c r="E6" s="91">
        <v>1750</v>
      </c>
      <c r="F6" s="91">
        <v>70</v>
      </c>
      <c r="G6" s="91" t="s">
        <v>203</v>
      </c>
      <c r="H6" s="67"/>
    </row>
    <row r="7" spans="1:8" ht="12.75">
      <c r="A7">
        <f t="shared" si="0"/>
        <v>6</v>
      </c>
      <c r="B7" s="74">
        <v>1027089</v>
      </c>
      <c r="C7" s="91" t="s">
        <v>195</v>
      </c>
      <c r="D7" s="91" t="s">
        <v>0</v>
      </c>
      <c r="E7" s="91">
        <v>1746</v>
      </c>
      <c r="F7" s="91">
        <v>68</v>
      </c>
      <c r="G7" s="91" t="s">
        <v>194</v>
      </c>
      <c r="H7" s="67"/>
    </row>
    <row r="8" spans="1:8" ht="12.75">
      <c r="A8">
        <f t="shared" si="0"/>
        <v>7</v>
      </c>
      <c r="B8" s="74">
        <v>2663154</v>
      </c>
      <c r="C8" s="91" t="s">
        <v>402</v>
      </c>
      <c r="D8" s="91" t="s">
        <v>249</v>
      </c>
      <c r="E8" s="91">
        <v>1745</v>
      </c>
      <c r="F8" s="91">
        <v>66</v>
      </c>
      <c r="G8" s="228" t="s">
        <v>407</v>
      </c>
      <c r="H8" s="67"/>
    </row>
    <row r="9" spans="1:8" ht="12.75">
      <c r="A9">
        <f t="shared" si="0"/>
        <v>8</v>
      </c>
      <c r="B9" s="74">
        <v>2519456</v>
      </c>
      <c r="C9" s="91" t="s">
        <v>394</v>
      </c>
      <c r="D9" s="91" t="s">
        <v>249</v>
      </c>
      <c r="E9" s="91">
        <v>1743</v>
      </c>
      <c r="F9" s="91">
        <v>64</v>
      </c>
      <c r="G9" s="91" t="s">
        <v>144</v>
      </c>
      <c r="H9" s="67"/>
    </row>
    <row r="10" spans="1:8" ht="12.75">
      <c r="A10">
        <f t="shared" si="0"/>
        <v>9</v>
      </c>
      <c r="B10" s="74">
        <v>1118766</v>
      </c>
      <c r="C10" s="91" t="s">
        <v>110</v>
      </c>
      <c r="D10" s="91" t="s">
        <v>5</v>
      </c>
      <c r="E10" s="91">
        <v>1742</v>
      </c>
      <c r="F10" s="91">
        <v>62</v>
      </c>
      <c r="G10" s="91" t="s">
        <v>99</v>
      </c>
      <c r="H10" s="67"/>
    </row>
    <row r="11" spans="1:8" ht="12.75">
      <c r="A11">
        <f t="shared" si="0"/>
        <v>10</v>
      </c>
      <c r="B11" s="74">
        <v>2122684</v>
      </c>
      <c r="C11" s="91" t="s">
        <v>52</v>
      </c>
      <c r="D11" s="91" t="s">
        <v>0</v>
      </c>
      <c r="E11" s="91">
        <v>1735</v>
      </c>
      <c r="F11" s="91">
        <v>60</v>
      </c>
      <c r="G11" s="91" t="s">
        <v>51</v>
      </c>
      <c r="H11" s="67"/>
    </row>
    <row r="12" spans="1:8" ht="12.75">
      <c r="A12">
        <f t="shared" si="0"/>
        <v>11</v>
      </c>
      <c r="B12" s="74">
        <v>2029595</v>
      </c>
      <c r="C12" s="91" t="s">
        <v>409</v>
      </c>
      <c r="D12" s="91" t="s">
        <v>249</v>
      </c>
      <c r="E12" s="91">
        <v>1733</v>
      </c>
      <c r="F12" s="91">
        <v>58</v>
      </c>
      <c r="G12" s="91" t="s">
        <v>99</v>
      </c>
      <c r="H12" s="67"/>
    </row>
    <row r="13" spans="1:8" ht="12.75">
      <c r="A13">
        <f t="shared" si="0"/>
        <v>12</v>
      </c>
      <c r="B13" s="74">
        <v>1041848</v>
      </c>
      <c r="C13" s="91" t="s">
        <v>106</v>
      </c>
      <c r="D13" s="91" t="s">
        <v>7</v>
      </c>
      <c r="E13" s="91">
        <v>1707</v>
      </c>
      <c r="F13" s="91">
        <v>54</v>
      </c>
      <c r="G13" s="91" t="s">
        <v>99</v>
      </c>
      <c r="H13" s="67"/>
    </row>
    <row r="14" spans="1:8" ht="12.75">
      <c r="A14">
        <f t="shared" si="0"/>
        <v>13</v>
      </c>
      <c r="B14" s="74">
        <v>1059624</v>
      </c>
      <c r="C14" s="91" t="s">
        <v>147</v>
      </c>
      <c r="D14" s="91" t="s">
        <v>0</v>
      </c>
      <c r="E14" s="91">
        <v>1703</v>
      </c>
      <c r="F14" s="91">
        <v>52</v>
      </c>
      <c r="G14" s="91" t="s">
        <v>144</v>
      </c>
      <c r="H14" s="67"/>
    </row>
    <row r="15" spans="1:8" ht="12.75">
      <c r="A15">
        <f t="shared" si="0"/>
        <v>14</v>
      </c>
      <c r="B15" s="74">
        <v>1109823</v>
      </c>
      <c r="C15" s="91" t="s">
        <v>21</v>
      </c>
      <c r="D15" s="91" t="s">
        <v>5</v>
      </c>
      <c r="E15" s="91">
        <v>1692</v>
      </c>
      <c r="F15" s="91">
        <v>50</v>
      </c>
      <c r="G15" s="91" t="s">
        <v>26</v>
      </c>
      <c r="H15" s="67"/>
    </row>
    <row r="16" spans="1:8" ht="12.75">
      <c r="A16">
        <f t="shared" si="0"/>
        <v>15</v>
      </c>
      <c r="B16" s="74">
        <v>1008935</v>
      </c>
      <c r="C16" s="91" t="s">
        <v>404</v>
      </c>
      <c r="D16" s="91" t="s">
        <v>249</v>
      </c>
      <c r="E16" s="91">
        <v>1682</v>
      </c>
      <c r="F16" s="91">
        <v>48</v>
      </c>
      <c r="G16" s="91" t="s">
        <v>132</v>
      </c>
      <c r="H16" s="67"/>
    </row>
    <row r="17" spans="1:8" ht="12.75">
      <c r="A17">
        <f t="shared" si="0"/>
        <v>16</v>
      </c>
      <c r="B17" s="74">
        <v>2692660</v>
      </c>
      <c r="C17" s="91" t="s">
        <v>29</v>
      </c>
      <c r="D17" s="91" t="s">
        <v>5</v>
      </c>
      <c r="E17" s="91">
        <v>1653</v>
      </c>
      <c r="F17" s="91">
        <v>46</v>
      </c>
      <c r="G17" s="91" t="s">
        <v>44</v>
      </c>
      <c r="H17" s="67"/>
    </row>
    <row r="18" spans="1:8" ht="12.75">
      <c r="A18">
        <f t="shared" si="0"/>
        <v>17</v>
      </c>
      <c r="B18" s="74">
        <v>2511927</v>
      </c>
      <c r="C18" s="91" t="s">
        <v>418</v>
      </c>
      <c r="D18" s="91" t="s">
        <v>252</v>
      </c>
      <c r="E18" s="91">
        <v>1639</v>
      </c>
      <c r="F18" s="91">
        <v>44</v>
      </c>
      <c r="G18" s="91" t="s">
        <v>194</v>
      </c>
      <c r="H18" s="67"/>
    </row>
    <row r="19" spans="1:8" ht="12.75">
      <c r="A19">
        <f t="shared" si="0"/>
        <v>18</v>
      </c>
      <c r="B19" s="74">
        <v>2576892</v>
      </c>
      <c r="C19" s="91" t="s">
        <v>85</v>
      </c>
      <c r="D19" s="91" t="s">
        <v>0</v>
      </c>
      <c r="E19" s="91">
        <v>1623</v>
      </c>
      <c r="F19" s="91">
        <v>42</v>
      </c>
      <c r="G19" s="91" t="s">
        <v>84</v>
      </c>
      <c r="H19" s="67"/>
    </row>
    <row r="20" spans="1:8" ht="12.75">
      <c r="A20">
        <f t="shared" si="0"/>
        <v>19</v>
      </c>
      <c r="B20" s="74">
        <v>1104389</v>
      </c>
      <c r="C20" s="91" t="s">
        <v>103</v>
      </c>
      <c r="D20" s="91" t="s">
        <v>2</v>
      </c>
      <c r="E20" s="91">
        <v>1621</v>
      </c>
      <c r="F20" s="91">
        <v>40</v>
      </c>
      <c r="G20" s="91" t="s">
        <v>99</v>
      </c>
      <c r="H20" s="67"/>
    </row>
    <row r="21" spans="1:8" ht="12.75">
      <c r="A21">
        <f t="shared" si="0"/>
        <v>20</v>
      </c>
      <c r="B21" s="74">
        <v>2705612</v>
      </c>
      <c r="C21" s="91" t="s">
        <v>89</v>
      </c>
      <c r="D21" s="91" t="s">
        <v>0</v>
      </c>
      <c r="E21" s="91">
        <v>1619</v>
      </c>
      <c r="F21" s="91">
        <v>38</v>
      </c>
      <c r="G21" s="91" t="s">
        <v>84</v>
      </c>
      <c r="H21" s="67"/>
    </row>
    <row r="22" spans="1:8" ht="12.75">
      <c r="A22">
        <f t="shared" si="0"/>
        <v>21</v>
      </c>
      <c r="B22" s="74">
        <v>2791082</v>
      </c>
      <c r="C22" s="91" t="s">
        <v>27</v>
      </c>
      <c r="D22" s="91" t="s">
        <v>0</v>
      </c>
      <c r="E22" s="91">
        <v>1609</v>
      </c>
      <c r="F22" s="91">
        <v>36</v>
      </c>
      <c r="G22" s="91" t="s">
        <v>211</v>
      </c>
      <c r="H22" s="67"/>
    </row>
    <row r="23" spans="1:8" ht="12.75">
      <c r="A23">
        <f t="shared" si="0"/>
        <v>22</v>
      </c>
      <c r="B23" s="74">
        <v>1001514</v>
      </c>
      <c r="C23" s="91" t="s">
        <v>343</v>
      </c>
      <c r="D23" s="91">
        <v>7</v>
      </c>
      <c r="E23" s="91">
        <v>1605</v>
      </c>
      <c r="F23" s="91">
        <v>34</v>
      </c>
      <c r="G23" s="91" t="s">
        <v>99</v>
      </c>
      <c r="H23" s="67"/>
    </row>
    <row r="24" spans="1:8" ht="12.75">
      <c r="A24">
        <f t="shared" si="0"/>
        <v>23</v>
      </c>
      <c r="B24" s="74">
        <v>2576824</v>
      </c>
      <c r="C24" s="91" t="s">
        <v>86</v>
      </c>
      <c r="D24" s="91" t="s">
        <v>0</v>
      </c>
      <c r="E24" s="91">
        <v>1594</v>
      </c>
      <c r="F24" s="91">
        <v>32</v>
      </c>
      <c r="G24" s="91" t="s">
        <v>84</v>
      </c>
      <c r="H24" s="67"/>
    </row>
    <row r="25" spans="1:8" ht="12.75">
      <c r="A25">
        <f t="shared" si="0"/>
        <v>24</v>
      </c>
      <c r="B25" s="74">
        <v>1031603</v>
      </c>
      <c r="C25" s="91" t="s">
        <v>104</v>
      </c>
      <c r="D25" s="91" t="s">
        <v>5</v>
      </c>
      <c r="E25" s="91">
        <v>1591</v>
      </c>
      <c r="F25" s="91">
        <v>30</v>
      </c>
      <c r="G25" s="91" t="s">
        <v>99</v>
      </c>
      <c r="H25" s="67"/>
    </row>
    <row r="26" spans="1:8" ht="12.75">
      <c r="A26">
        <f t="shared" si="0"/>
        <v>25</v>
      </c>
      <c r="B26" s="74">
        <v>1067985</v>
      </c>
      <c r="C26" s="91" t="s">
        <v>108</v>
      </c>
      <c r="D26" s="91" t="s">
        <v>7</v>
      </c>
      <c r="E26" s="91">
        <v>1562</v>
      </c>
      <c r="F26" s="91">
        <v>28</v>
      </c>
      <c r="G26" s="91" t="s">
        <v>99</v>
      </c>
      <c r="H26" s="67"/>
    </row>
    <row r="27" spans="1:8" ht="12.75">
      <c r="A27">
        <f t="shared" si="0"/>
        <v>26</v>
      </c>
      <c r="B27" s="74">
        <v>2567521</v>
      </c>
      <c r="C27" s="91" t="s">
        <v>416</v>
      </c>
      <c r="D27" s="91" t="s">
        <v>247</v>
      </c>
      <c r="E27" s="91">
        <v>1555</v>
      </c>
      <c r="F27" s="91">
        <v>26</v>
      </c>
      <c r="G27" s="91" t="s">
        <v>84</v>
      </c>
      <c r="H27" s="67"/>
    </row>
    <row r="28" spans="1:8" ht="12.75">
      <c r="A28">
        <f t="shared" si="0"/>
        <v>27</v>
      </c>
      <c r="B28" s="74">
        <v>1002319</v>
      </c>
      <c r="C28" s="91" t="s">
        <v>412</v>
      </c>
      <c r="D28" s="91">
        <v>7</v>
      </c>
      <c r="E28" s="91">
        <v>1471</v>
      </c>
      <c r="F28" s="91">
        <v>24</v>
      </c>
      <c r="G28" s="91" t="s">
        <v>99</v>
      </c>
      <c r="H28" s="67"/>
    </row>
    <row r="29" spans="1:8" ht="12.75">
      <c r="A29">
        <f t="shared" si="0"/>
        <v>28</v>
      </c>
      <c r="B29" s="74">
        <v>2791037</v>
      </c>
      <c r="C29" s="91" t="s">
        <v>28</v>
      </c>
      <c r="D29" s="91" t="s">
        <v>5</v>
      </c>
      <c r="E29" s="91">
        <v>1460</v>
      </c>
      <c r="F29" s="91">
        <v>22</v>
      </c>
      <c r="G29" s="91" t="s">
        <v>44</v>
      </c>
      <c r="H29" s="67"/>
    </row>
    <row r="30" spans="1:8" ht="12.75">
      <c r="A30">
        <f t="shared" si="0"/>
        <v>29</v>
      </c>
      <c r="B30" s="74">
        <v>1090978</v>
      </c>
      <c r="C30" s="91" t="s">
        <v>113</v>
      </c>
      <c r="D30" s="91" t="s">
        <v>11</v>
      </c>
      <c r="E30" s="91">
        <v>1448</v>
      </c>
      <c r="F30" s="91">
        <v>20</v>
      </c>
      <c r="G30" s="91" t="s">
        <v>99</v>
      </c>
      <c r="H30" s="67"/>
    </row>
    <row r="31" spans="1:8" ht="12.75">
      <c r="A31">
        <f t="shared" si="0"/>
        <v>30</v>
      </c>
      <c r="B31" s="74">
        <v>1168444</v>
      </c>
      <c r="C31" s="91" t="s">
        <v>297</v>
      </c>
      <c r="D31" s="91" t="s">
        <v>22</v>
      </c>
      <c r="E31" s="91">
        <v>1447</v>
      </c>
      <c r="F31" s="91">
        <v>18</v>
      </c>
      <c r="G31" s="91" t="s">
        <v>99</v>
      </c>
      <c r="H31" s="67"/>
    </row>
    <row r="32" spans="1:8" ht="12.75">
      <c r="A32">
        <f t="shared" si="0"/>
        <v>31</v>
      </c>
      <c r="B32" s="74">
        <v>1062511</v>
      </c>
      <c r="C32" s="91" t="s">
        <v>126</v>
      </c>
      <c r="D32" s="91" t="s">
        <v>22</v>
      </c>
      <c r="E32" s="91">
        <v>1416</v>
      </c>
      <c r="F32" s="91">
        <v>16</v>
      </c>
      <c r="G32" s="91" t="s">
        <v>99</v>
      </c>
      <c r="H32" s="67"/>
    </row>
    <row r="33" spans="1:8" ht="12.75">
      <c r="A33">
        <f t="shared" si="0"/>
        <v>32</v>
      </c>
      <c r="B33" s="74">
        <v>2663163</v>
      </c>
      <c r="C33" s="91" t="s">
        <v>403</v>
      </c>
      <c r="D33" s="91" t="s">
        <v>2</v>
      </c>
      <c r="E33" s="91">
        <v>1370</v>
      </c>
      <c r="F33" s="91">
        <v>14</v>
      </c>
      <c r="G33" s="228" t="s">
        <v>407</v>
      </c>
      <c r="H33" s="67"/>
    </row>
    <row r="34" spans="1:8" ht="12.75">
      <c r="A34">
        <f t="shared" si="0"/>
        <v>33</v>
      </c>
      <c r="B34" s="74">
        <v>2610356</v>
      </c>
      <c r="C34" s="91" t="s">
        <v>78</v>
      </c>
      <c r="D34" s="91" t="s">
        <v>11</v>
      </c>
      <c r="E34" s="91">
        <v>1367</v>
      </c>
      <c r="F34" s="91">
        <v>12</v>
      </c>
      <c r="G34" s="91" t="s">
        <v>74</v>
      </c>
      <c r="H34" s="67"/>
    </row>
    <row r="35" spans="1:8" ht="12.75">
      <c r="A35">
        <f aca="true" t="shared" si="1" ref="A35:A66">A34+1</f>
        <v>34</v>
      </c>
      <c r="B35" s="74">
        <v>2308963</v>
      </c>
      <c r="C35" s="91" t="s">
        <v>204</v>
      </c>
      <c r="D35" s="91" t="s">
        <v>11</v>
      </c>
      <c r="E35" s="91">
        <v>1337</v>
      </c>
      <c r="F35" s="91">
        <v>10</v>
      </c>
      <c r="G35" s="91" t="s">
        <v>203</v>
      </c>
      <c r="H35" s="67"/>
    </row>
    <row r="36" spans="1:8" ht="12.75">
      <c r="A36">
        <f t="shared" si="1"/>
        <v>35</v>
      </c>
      <c r="B36" s="74">
        <v>1103559</v>
      </c>
      <c r="C36" s="91" t="s">
        <v>158</v>
      </c>
      <c r="D36" s="91" t="s">
        <v>14</v>
      </c>
      <c r="E36" s="91">
        <v>1335</v>
      </c>
      <c r="F36" s="91">
        <v>8</v>
      </c>
      <c r="G36" s="91" t="s">
        <v>144</v>
      </c>
      <c r="H36" s="67"/>
    </row>
    <row r="37" spans="1:8" ht="12.75">
      <c r="A37">
        <f t="shared" si="1"/>
        <v>36</v>
      </c>
      <c r="B37" s="74">
        <v>1371508</v>
      </c>
      <c r="C37" s="91" t="s">
        <v>277</v>
      </c>
      <c r="D37" s="91" t="s">
        <v>22</v>
      </c>
      <c r="E37" s="91">
        <v>1168</v>
      </c>
      <c r="F37" s="91">
        <v>6</v>
      </c>
      <c r="G37" s="91" t="s">
        <v>99</v>
      </c>
      <c r="H37" s="67"/>
    </row>
    <row r="38" spans="1:8" ht="12.75">
      <c r="A38">
        <f t="shared" si="1"/>
        <v>37</v>
      </c>
      <c r="B38" s="74">
        <v>1092739</v>
      </c>
      <c r="C38" s="91" t="s">
        <v>287</v>
      </c>
      <c r="D38" s="91" t="s">
        <v>22</v>
      </c>
      <c r="E38" s="91">
        <v>1146</v>
      </c>
      <c r="F38" s="91">
        <v>4</v>
      </c>
      <c r="G38" s="91" t="s">
        <v>296</v>
      </c>
      <c r="H38" s="67"/>
    </row>
    <row r="39" spans="1:8" ht="12.75">
      <c r="A39">
        <f t="shared" si="1"/>
        <v>38</v>
      </c>
      <c r="B39" s="99">
        <v>1057191</v>
      </c>
      <c r="C39" s="100" t="s">
        <v>97</v>
      </c>
      <c r="D39" s="100" t="s">
        <v>18</v>
      </c>
      <c r="E39" s="100">
        <v>1018</v>
      </c>
      <c r="F39" s="100">
        <v>2</v>
      </c>
      <c r="G39" s="100" t="s">
        <v>84</v>
      </c>
      <c r="H39" s="67"/>
    </row>
    <row r="40" spans="1:8" ht="12.75">
      <c r="A40">
        <f t="shared" si="1"/>
        <v>39</v>
      </c>
      <c r="B40" s="76"/>
      <c r="C40" s="75"/>
      <c r="D40" s="75"/>
      <c r="E40" s="75"/>
      <c r="F40" s="75"/>
      <c r="G40" s="75"/>
      <c r="H40" s="67"/>
    </row>
    <row r="41" spans="1:8" ht="12.75" hidden="1">
      <c r="A41">
        <f t="shared" si="1"/>
        <v>40</v>
      </c>
      <c r="B41" s="76"/>
      <c r="C41" s="75"/>
      <c r="D41" s="75"/>
      <c r="E41" s="75"/>
      <c r="F41" s="75"/>
      <c r="G41" s="75"/>
      <c r="H41" s="67"/>
    </row>
    <row r="42" spans="1:8" ht="12.75" hidden="1">
      <c r="A42">
        <f t="shared" si="1"/>
        <v>41</v>
      </c>
      <c r="B42" s="76"/>
      <c r="C42" s="75"/>
      <c r="D42" s="75"/>
      <c r="E42" s="75"/>
      <c r="F42" s="75"/>
      <c r="G42" s="75"/>
      <c r="H42" s="67"/>
    </row>
    <row r="43" spans="1:8" ht="12.75" hidden="1">
      <c r="A43">
        <f t="shared" si="1"/>
        <v>42</v>
      </c>
      <c r="B43" s="76"/>
      <c r="C43" s="75"/>
      <c r="D43" s="75"/>
      <c r="E43" s="75"/>
      <c r="F43" s="75"/>
      <c r="G43" s="75"/>
      <c r="H43" s="67"/>
    </row>
    <row r="44" spans="1:8" ht="12.75" hidden="1">
      <c r="A44">
        <f t="shared" si="1"/>
        <v>43</v>
      </c>
      <c r="B44" s="76"/>
      <c r="C44" s="75"/>
      <c r="D44" s="75"/>
      <c r="E44" s="75"/>
      <c r="F44" s="75"/>
      <c r="G44" s="75"/>
      <c r="H44" s="67"/>
    </row>
    <row r="45" spans="1:8" ht="12.75" hidden="1">
      <c r="A45">
        <f t="shared" si="1"/>
        <v>44</v>
      </c>
      <c r="B45" s="76"/>
      <c r="C45" s="75"/>
      <c r="D45" s="75"/>
      <c r="E45" s="75"/>
      <c r="F45" s="75"/>
      <c r="G45" s="75"/>
      <c r="H45" s="67"/>
    </row>
    <row r="46" spans="1:8" ht="12.75" hidden="1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 hidden="1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 hidden="1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 hidden="1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 hidden="1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 hidden="1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 hidden="1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 hidden="1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 hidden="1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 hidden="1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 hidden="1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 hidden="1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 hidden="1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 hidden="1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 hidden="1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36</v>
      </c>
      <c r="H476" s="189">
        <f>D496</f>
        <v>38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10</v>
      </c>
      <c r="H477" s="190">
        <f>G476</f>
        <v>36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10</v>
      </c>
      <c r="I478" s="41" t="s">
        <v>263</v>
      </c>
      <c r="J478" s="41" t="s">
        <v>265</v>
      </c>
      <c r="K478" s="143">
        <v>1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27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2</v>
      </c>
      <c r="E483" s="288">
        <f>D483+D484+D485+D486</f>
        <v>9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0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5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2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7</v>
      </c>
      <c r="E487" s="291">
        <f>D487+D488+D489+D490</f>
        <v>16</v>
      </c>
      <c r="F487" s="288">
        <f>E487+E491+E495</f>
        <v>28</v>
      </c>
    </row>
    <row r="488" spans="2:6" ht="12.75">
      <c r="B488" s="3" t="s">
        <v>254</v>
      </c>
      <c r="C488" s="5" t="s">
        <v>2</v>
      </c>
      <c r="D488" s="5">
        <f t="shared" si="3"/>
        <v>2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5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2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3</v>
      </c>
      <c r="E491" s="291">
        <f>D491+D492+D493+D494</f>
        <v>9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1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1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4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3</v>
      </c>
      <c r="E495" s="7">
        <f>D495</f>
        <v>3</v>
      </c>
      <c r="F495" s="294"/>
    </row>
    <row r="496" spans="2:6" ht="12.75">
      <c r="B496" s="8" t="s">
        <v>259</v>
      </c>
      <c r="C496" s="9"/>
      <c r="D496" s="6">
        <f>SUM(D477:D495)</f>
        <v>38</v>
      </c>
      <c r="E496" s="10">
        <f>SUM(E477:E495)</f>
        <v>38</v>
      </c>
      <c r="F496" s="7">
        <f>SUM(F477:F495)</f>
        <v>38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27">
      <selection activeCell="C40" sqref="C40"/>
    </sheetView>
  </sheetViews>
  <sheetFormatPr defaultColWidth="11.00390625" defaultRowHeight="12.75"/>
  <cols>
    <col min="2" max="2" width="15.25390625" style="0" customWidth="1"/>
    <col min="3" max="3" width="18.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209">
        <v>2067029</v>
      </c>
      <c r="C2" s="210" t="s">
        <v>438</v>
      </c>
      <c r="D2" s="211" t="s">
        <v>247</v>
      </c>
      <c r="E2" s="101"/>
      <c r="F2" s="211">
        <v>66</v>
      </c>
      <c r="G2" s="211" t="s">
        <v>211</v>
      </c>
      <c r="H2" s="67"/>
    </row>
    <row r="3" spans="1:8" ht="12.75">
      <c r="A3">
        <f aca="true" t="shared" si="0" ref="A3:A34">A2+1</f>
        <v>2</v>
      </c>
      <c r="B3" s="209">
        <v>1135756</v>
      </c>
      <c r="C3" s="210" t="s">
        <v>439</v>
      </c>
      <c r="D3" s="211" t="s">
        <v>247</v>
      </c>
      <c r="E3" s="64"/>
      <c r="F3" s="211">
        <v>64</v>
      </c>
      <c r="G3" s="211" t="s">
        <v>211</v>
      </c>
      <c r="H3" s="67"/>
    </row>
    <row r="4" spans="1:8" ht="12.75">
      <c r="A4">
        <f t="shared" si="0"/>
        <v>3</v>
      </c>
      <c r="B4" s="209">
        <v>2342662</v>
      </c>
      <c r="C4" s="210" t="s">
        <v>398</v>
      </c>
      <c r="D4" s="211" t="s">
        <v>246</v>
      </c>
      <c r="E4" s="64"/>
      <c r="F4" s="211">
        <v>62</v>
      </c>
      <c r="G4" s="211" t="s">
        <v>144</v>
      </c>
      <c r="H4" s="67"/>
    </row>
    <row r="5" spans="1:8" ht="12.75">
      <c r="A5">
        <f t="shared" si="0"/>
        <v>4</v>
      </c>
      <c r="B5" s="209">
        <v>1165108</v>
      </c>
      <c r="C5" s="210" t="s">
        <v>440</v>
      </c>
      <c r="D5" s="211" t="s">
        <v>0</v>
      </c>
      <c r="E5" s="64"/>
      <c r="F5" s="211">
        <v>60</v>
      </c>
      <c r="G5" s="211" t="s">
        <v>211</v>
      </c>
      <c r="H5" s="73"/>
    </row>
    <row r="6" spans="1:8" ht="12.75">
      <c r="A6">
        <f t="shared" si="0"/>
        <v>5</v>
      </c>
      <c r="B6" s="209">
        <v>2360504</v>
      </c>
      <c r="C6" s="210" t="s">
        <v>378</v>
      </c>
      <c r="D6" s="211" t="s">
        <v>247</v>
      </c>
      <c r="E6" s="64"/>
      <c r="F6" s="211">
        <v>58</v>
      </c>
      <c r="G6" s="211" t="s">
        <v>211</v>
      </c>
      <c r="H6" s="67"/>
    </row>
    <row r="7" spans="1:8" ht="12.75">
      <c r="A7">
        <f t="shared" si="0"/>
        <v>6</v>
      </c>
      <c r="B7" s="209">
        <v>2051022</v>
      </c>
      <c r="C7" s="210" t="s">
        <v>432</v>
      </c>
      <c r="D7" s="211" t="s">
        <v>250</v>
      </c>
      <c r="E7" s="64"/>
      <c r="F7" s="211">
        <v>56</v>
      </c>
      <c r="G7" s="211" t="s">
        <v>211</v>
      </c>
      <c r="H7" s="67"/>
    </row>
    <row r="8" spans="1:8" ht="12.75">
      <c r="A8">
        <f t="shared" si="0"/>
        <v>7</v>
      </c>
      <c r="B8" s="209">
        <v>2371354</v>
      </c>
      <c r="C8" s="210" t="s">
        <v>411</v>
      </c>
      <c r="D8" s="211" t="s">
        <v>247</v>
      </c>
      <c r="E8" s="64"/>
      <c r="F8" s="211">
        <v>54</v>
      </c>
      <c r="G8" s="211" t="s">
        <v>144</v>
      </c>
      <c r="H8" s="67"/>
    </row>
    <row r="9" spans="1:8" ht="12.75">
      <c r="A9">
        <f t="shared" si="0"/>
        <v>8</v>
      </c>
      <c r="B9" s="211">
        <v>2273168</v>
      </c>
      <c r="C9" s="210" t="s">
        <v>145</v>
      </c>
      <c r="D9" s="211" t="s">
        <v>2</v>
      </c>
      <c r="E9" s="64"/>
      <c r="F9" s="211">
        <v>52</v>
      </c>
      <c r="G9" s="211" t="s">
        <v>144</v>
      </c>
      <c r="H9" s="67"/>
    </row>
    <row r="10" spans="1:8" ht="12.75">
      <c r="A10">
        <f t="shared" si="0"/>
        <v>9</v>
      </c>
      <c r="B10" s="209">
        <v>1065469</v>
      </c>
      <c r="C10" s="210" t="s">
        <v>77</v>
      </c>
      <c r="D10" s="211" t="s">
        <v>2</v>
      </c>
      <c r="E10" s="64"/>
      <c r="F10" s="211">
        <v>50</v>
      </c>
      <c r="G10" s="211" t="s">
        <v>74</v>
      </c>
      <c r="H10" s="67"/>
    </row>
    <row r="11" spans="1:8" ht="12.75">
      <c r="A11">
        <f t="shared" si="0"/>
        <v>10</v>
      </c>
      <c r="B11" s="212">
        <v>2189581</v>
      </c>
      <c r="C11" s="210" t="s">
        <v>8</v>
      </c>
      <c r="D11" s="211" t="s">
        <v>7</v>
      </c>
      <c r="E11" s="64"/>
      <c r="F11" s="211">
        <v>48</v>
      </c>
      <c r="G11" s="211" t="s">
        <v>26</v>
      </c>
      <c r="H11" s="67"/>
    </row>
    <row r="12" spans="1:8" ht="12.75">
      <c r="A12">
        <f t="shared" si="0"/>
        <v>11</v>
      </c>
      <c r="B12" s="213">
        <v>2286684</v>
      </c>
      <c r="C12" s="210" t="s">
        <v>1</v>
      </c>
      <c r="D12" s="211" t="s">
        <v>0</v>
      </c>
      <c r="E12" s="64"/>
      <c r="F12" s="211">
        <v>46</v>
      </c>
      <c r="G12" s="211" t="s">
        <v>26</v>
      </c>
      <c r="H12" s="67"/>
    </row>
    <row r="13" spans="1:8" ht="12.75">
      <c r="A13">
        <f t="shared" si="0"/>
        <v>12</v>
      </c>
      <c r="B13" s="209">
        <v>2791082</v>
      </c>
      <c r="C13" s="210" t="s">
        <v>27</v>
      </c>
      <c r="D13" s="211" t="s">
        <v>0</v>
      </c>
      <c r="E13" s="64"/>
      <c r="F13" s="211">
        <v>44</v>
      </c>
      <c r="G13" s="211" t="s">
        <v>211</v>
      </c>
      <c r="H13" s="67"/>
    </row>
    <row r="14" spans="1:8" ht="12.75">
      <c r="A14">
        <f t="shared" si="0"/>
        <v>13</v>
      </c>
      <c r="B14" s="209">
        <v>1383493</v>
      </c>
      <c r="C14" s="210" t="s">
        <v>272</v>
      </c>
      <c r="D14" s="211" t="s">
        <v>11</v>
      </c>
      <c r="E14" s="64"/>
      <c r="F14" s="211">
        <v>42</v>
      </c>
      <c r="G14" s="211" t="s">
        <v>211</v>
      </c>
      <c r="H14" s="67"/>
    </row>
    <row r="15" spans="1:8" ht="12.75">
      <c r="A15">
        <f t="shared" si="0"/>
        <v>14</v>
      </c>
      <c r="B15" s="213">
        <v>2189554</v>
      </c>
      <c r="C15" s="210" t="s">
        <v>441</v>
      </c>
      <c r="D15" s="211" t="s">
        <v>0</v>
      </c>
      <c r="E15" s="64"/>
      <c r="F15" s="211">
        <v>40</v>
      </c>
      <c r="G15" s="211" t="s">
        <v>26</v>
      </c>
      <c r="H15" s="67"/>
    </row>
    <row r="16" spans="1:8" ht="12.75">
      <c r="A16">
        <f t="shared" si="0"/>
        <v>15</v>
      </c>
      <c r="B16" s="209">
        <v>1118957</v>
      </c>
      <c r="C16" s="210" t="s">
        <v>60</v>
      </c>
      <c r="D16" s="211" t="s">
        <v>22</v>
      </c>
      <c r="E16" s="64"/>
      <c r="F16" s="211">
        <v>38</v>
      </c>
      <c r="G16" s="211" t="s">
        <v>51</v>
      </c>
      <c r="H16" s="67"/>
    </row>
    <row r="17" spans="1:8" ht="12.75">
      <c r="A17">
        <f t="shared" si="0"/>
        <v>16</v>
      </c>
      <c r="B17" s="209">
        <v>2692642</v>
      </c>
      <c r="C17" s="210" t="s">
        <v>31</v>
      </c>
      <c r="D17" s="211" t="s">
        <v>5</v>
      </c>
      <c r="E17" s="64"/>
      <c r="F17" s="211">
        <v>36</v>
      </c>
      <c r="G17" s="211" t="s">
        <v>44</v>
      </c>
      <c r="H17" s="67"/>
    </row>
    <row r="18" spans="1:8" ht="12.75">
      <c r="A18">
        <f t="shared" si="0"/>
        <v>17</v>
      </c>
      <c r="B18" s="213">
        <v>1114579</v>
      </c>
      <c r="C18" s="210" t="s">
        <v>16</v>
      </c>
      <c r="D18" s="211" t="s">
        <v>11</v>
      </c>
      <c r="E18" s="64"/>
      <c r="F18" s="211">
        <v>34</v>
      </c>
      <c r="G18" s="211" t="s">
        <v>26</v>
      </c>
      <c r="H18" s="67"/>
    </row>
    <row r="19" spans="1:8" ht="12.75">
      <c r="A19">
        <f t="shared" si="0"/>
        <v>18</v>
      </c>
      <c r="B19" s="209">
        <v>1103559</v>
      </c>
      <c r="C19" s="210" t="s">
        <v>158</v>
      </c>
      <c r="D19" s="211" t="s">
        <v>14</v>
      </c>
      <c r="E19" s="64"/>
      <c r="F19" s="211">
        <v>32</v>
      </c>
      <c r="G19" s="211" t="s">
        <v>144</v>
      </c>
      <c r="H19" s="67"/>
    </row>
    <row r="20" spans="1:8" ht="12.75">
      <c r="A20">
        <f t="shared" si="0"/>
        <v>19</v>
      </c>
      <c r="B20" s="209">
        <v>1087825</v>
      </c>
      <c r="C20" s="210" t="s">
        <v>75</v>
      </c>
      <c r="D20" s="211" t="s">
        <v>5</v>
      </c>
      <c r="E20" s="64"/>
      <c r="F20" s="211">
        <v>30</v>
      </c>
      <c r="G20" s="211" t="s">
        <v>74</v>
      </c>
      <c r="H20" s="67"/>
    </row>
    <row r="21" spans="1:8" ht="12.75">
      <c r="A21">
        <f t="shared" si="0"/>
        <v>20</v>
      </c>
      <c r="B21" s="209">
        <v>1140101</v>
      </c>
      <c r="C21" s="210" t="s">
        <v>215</v>
      </c>
      <c r="D21" s="211" t="s">
        <v>2</v>
      </c>
      <c r="E21" s="64"/>
      <c r="F21" s="211">
        <v>28</v>
      </c>
      <c r="G21" s="211" t="s">
        <v>211</v>
      </c>
      <c r="H21" s="67"/>
    </row>
    <row r="22" spans="1:8" ht="12.75">
      <c r="A22">
        <f t="shared" si="0"/>
        <v>21</v>
      </c>
      <c r="B22" s="209">
        <v>1262212</v>
      </c>
      <c r="C22" s="210" t="s">
        <v>271</v>
      </c>
      <c r="D22" s="211" t="s">
        <v>14</v>
      </c>
      <c r="E22" s="64"/>
      <c r="F22" s="211">
        <v>26</v>
      </c>
      <c r="G22" s="211" t="s">
        <v>211</v>
      </c>
      <c r="H22" s="67"/>
    </row>
    <row r="23" spans="1:8" ht="12.75">
      <c r="A23">
        <f t="shared" si="0"/>
        <v>22</v>
      </c>
      <c r="B23" s="213">
        <v>1158841</v>
      </c>
      <c r="C23" s="210" t="s">
        <v>286</v>
      </c>
      <c r="D23" s="211" t="s">
        <v>22</v>
      </c>
      <c r="E23" s="64"/>
      <c r="F23" s="211">
        <v>24</v>
      </c>
      <c r="G23" s="211" t="s">
        <v>296</v>
      </c>
      <c r="H23" s="67"/>
    </row>
    <row r="24" spans="1:8" ht="12.75">
      <c r="A24">
        <f t="shared" si="0"/>
        <v>23</v>
      </c>
      <c r="B24" s="209">
        <v>2791037</v>
      </c>
      <c r="C24" s="210" t="s">
        <v>28</v>
      </c>
      <c r="D24" s="211" t="s">
        <v>5</v>
      </c>
      <c r="E24" s="64"/>
      <c r="F24" s="211">
        <v>22</v>
      </c>
      <c r="G24" s="211" t="s">
        <v>44</v>
      </c>
      <c r="H24" s="67"/>
    </row>
    <row r="25" spans="1:8" ht="12.75">
      <c r="A25">
        <f t="shared" si="0"/>
        <v>24</v>
      </c>
      <c r="B25" s="209">
        <v>1125375</v>
      </c>
      <c r="C25" s="210" t="s">
        <v>36</v>
      </c>
      <c r="D25" s="211" t="s">
        <v>11</v>
      </c>
      <c r="E25" s="64"/>
      <c r="F25" s="211">
        <v>20</v>
      </c>
      <c r="G25" s="211" t="s">
        <v>44</v>
      </c>
      <c r="H25" s="67"/>
    </row>
    <row r="26" spans="1:8" ht="12.75">
      <c r="A26">
        <f t="shared" si="0"/>
        <v>25</v>
      </c>
      <c r="B26" s="209">
        <v>1107825</v>
      </c>
      <c r="C26" s="210" t="s">
        <v>230</v>
      </c>
      <c r="D26" s="211" t="s">
        <v>18</v>
      </c>
      <c r="E26" s="64"/>
      <c r="F26" s="211">
        <v>18</v>
      </c>
      <c r="G26" s="211" t="s">
        <v>211</v>
      </c>
      <c r="H26" s="67"/>
    </row>
    <row r="27" spans="1:8" ht="12.75">
      <c r="A27">
        <f t="shared" si="0"/>
        <v>26</v>
      </c>
      <c r="B27" s="209">
        <v>2590344</v>
      </c>
      <c r="C27" s="210" t="s">
        <v>212</v>
      </c>
      <c r="D27" s="211" t="s">
        <v>0</v>
      </c>
      <c r="E27" s="64"/>
      <c r="F27" s="211">
        <v>16</v>
      </c>
      <c r="G27" s="211" t="s">
        <v>211</v>
      </c>
      <c r="H27" s="67"/>
    </row>
    <row r="28" spans="1:8" ht="12.75">
      <c r="A28">
        <f t="shared" si="0"/>
        <v>27</v>
      </c>
      <c r="B28" s="209">
        <v>2122684</v>
      </c>
      <c r="C28" s="210" t="s">
        <v>52</v>
      </c>
      <c r="D28" s="211" t="s">
        <v>0</v>
      </c>
      <c r="E28" s="64"/>
      <c r="F28" s="211">
        <v>14</v>
      </c>
      <c r="G28" s="211" t="s">
        <v>51</v>
      </c>
      <c r="H28" s="67"/>
    </row>
    <row r="29" spans="1:8" ht="12.75">
      <c r="A29">
        <f t="shared" si="0"/>
        <v>28</v>
      </c>
      <c r="B29" s="213">
        <v>2189545</v>
      </c>
      <c r="C29" s="210" t="s">
        <v>3</v>
      </c>
      <c r="D29" s="211" t="s">
        <v>2</v>
      </c>
      <c r="E29" s="64"/>
      <c r="F29" s="211">
        <v>12</v>
      </c>
      <c r="G29" s="211" t="s">
        <v>26</v>
      </c>
      <c r="H29" s="67"/>
    </row>
    <row r="30" spans="1:8" ht="12.75">
      <c r="A30">
        <f t="shared" si="0"/>
        <v>29</v>
      </c>
      <c r="B30" s="209">
        <v>2692651</v>
      </c>
      <c r="C30" s="210" t="s">
        <v>33</v>
      </c>
      <c r="D30" s="211" t="s">
        <v>11</v>
      </c>
      <c r="E30" s="64"/>
      <c r="F30" s="211">
        <v>10</v>
      </c>
      <c r="G30" s="211" t="s">
        <v>44</v>
      </c>
      <c r="H30" s="67"/>
    </row>
    <row r="31" spans="1:8" ht="12.75">
      <c r="A31">
        <f t="shared" si="0"/>
        <v>30</v>
      </c>
      <c r="B31" s="213">
        <v>2520005</v>
      </c>
      <c r="C31" s="210" t="s">
        <v>13</v>
      </c>
      <c r="D31" s="211" t="s">
        <v>14</v>
      </c>
      <c r="E31" s="64"/>
      <c r="F31" s="211">
        <v>8</v>
      </c>
      <c r="G31" s="211" t="s">
        <v>26</v>
      </c>
      <c r="H31" s="67"/>
    </row>
    <row r="32" spans="1:8" ht="12.75">
      <c r="A32">
        <f t="shared" si="0"/>
        <v>31</v>
      </c>
      <c r="B32" s="209">
        <v>2213461</v>
      </c>
      <c r="C32" s="214" t="s">
        <v>150</v>
      </c>
      <c r="D32" s="211" t="s">
        <v>7</v>
      </c>
      <c r="E32" s="64"/>
      <c r="F32" s="211">
        <v>6</v>
      </c>
      <c r="G32" s="211" t="s">
        <v>144</v>
      </c>
      <c r="H32" s="67"/>
    </row>
    <row r="33" spans="1:8" ht="12.75">
      <c r="A33">
        <f t="shared" si="0"/>
        <v>32</v>
      </c>
      <c r="B33" s="213">
        <v>1065886</v>
      </c>
      <c r="C33" s="210" t="s">
        <v>19</v>
      </c>
      <c r="D33" s="211" t="s">
        <v>18</v>
      </c>
      <c r="E33" s="64"/>
      <c r="F33" s="211">
        <v>4</v>
      </c>
      <c r="G33" s="211" t="s">
        <v>26</v>
      </c>
      <c r="H33" s="67"/>
    </row>
    <row r="34" spans="1:8" ht="12.75">
      <c r="A34">
        <f t="shared" si="0"/>
        <v>33</v>
      </c>
      <c r="B34" s="215">
        <v>1147516</v>
      </c>
      <c r="C34" s="216" t="s">
        <v>232</v>
      </c>
      <c r="D34" s="217" t="s">
        <v>22</v>
      </c>
      <c r="E34" s="64"/>
      <c r="F34" s="217">
        <v>2</v>
      </c>
      <c r="G34" s="217" t="s">
        <v>211</v>
      </c>
      <c r="H34" s="67"/>
    </row>
    <row r="35" spans="1:8" ht="12.75">
      <c r="A35">
        <f aca="true" t="shared" si="1" ref="A35:A66">A34+1</f>
        <v>34</v>
      </c>
      <c r="B35" s="68"/>
      <c r="C35" s="64"/>
      <c r="D35" s="64"/>
      <c r="E35" s="64"/>
      <c r="F35" s="64"/>
      <c r="G35" s="64"/>
      <c r="H35" s="67"/>
    </row>
    <row r="36" spans="1:8" ht="12.75">
      <c r="A36">
        <f t="shared" si="1"/>
        <v>35</v>
      </c>
      <c r="B36" s="68"/>
      <c r="C36" s="64"/>
      <c r="D36" s="64"/>
      <c r="E36" s="64"/>
      <c r="F36" s="64"/>
      <c r="G36" s="64"/>
      <c r="H36" s="67"/>
    </row>
    <row r="37" spans="1:8" ht="12.75">
      <c r="A37">
        <f t="shared" si="1"/>
        <v>36</v>
      </c>
      <c r="B37" s="68"/>
      <c r="C37" s="64"/>
      <c r="D37" s="64"/>
      <c r="E37" s="64"/>
      <c r="F37" s="64"/>
      <c r="G37" s="64"/>
      <c r="H37" s="67"/>
    </row>
    <row r="38" spans="1:8" ht="12.75">
      <c r="A38">
        <f t="shared" si="1"/>
        <v>37</v>
      </c>
      <c r="B38" s="68"/>
      <c r="C38" s="64"/>
      <c r="D38" s="64"/>
      <c r="E38" s="64"/>
      <c r="F38" s="64"/>
      <c r="G38" s="64"/>
      <c r="H38" s="67"/>
    </row>
    <row r="39" spans="1:8" ht="12.75">
      <c r="A39">
        <f t="shared" si="1"/>
        <v>38</v>
      </c>
      <c r="B39" s="68"/>
      <c r="C39" s="64"/>
      <c r="D39" s="64"/>
      <c r="E39" s="64"/>
      <c r="F39" s="64"/>
      <c r="G39" s="64"/>
      <c r="H39" s="67"/>
    </row>
    <row r="40" spans="1:8" ht="12.75">
      <c r="A40">
        <f t="shared" si="1"/>
        <v>39</v>
      </c>
      <c r="B40" s="68"/>
      <c r="C40" s="64"/>
      <c r="D40" s="64"/>
      <c r="E40" s="64"/>
      <c r="F40" s="64"/>
      <c r="G40" s="64"/>
      <c r="H40" s="67"/>
    </row>
    <row r="41" spans="1:8" ht="12.75">
      <c r="A41">
        <f t="shared" si="1"/>
        <v>40</v>
      </c>
      <c r="B41" s="68"/>
      <c r="C41" s="64"/>
      <c r="D41" s="64"/>
      <c r="E41" s="64"/>
      <c r="F41" s="64"/>
      <c r="G41" s="64"/>
      <c r="H41" s="67"/>
    </row>
    <row r="42" spans="1:8" ht="12.75">
      <c r="A42">
        <f t="shared" si="1"/>
        <v>41</v>
      </c>
      <c r="B42" s="68"/>
      <c r="C42" s="64"/>
      <c r="D42" s="64"/>
      <c r="E42" s="64"/>
      <c r="F42" s="64"/>
      <c r="G42" s="64"/>
      <c r="H42" s="67"/>
    </row>
    <row r="43" spans="1:8" ht="12.75">
      <c r="A43">
        <f t="shared" si="1"/>
        <v>42</v>
      </c>
      <c r="B43" s="68"/>
      <c r="C43" s="64"/>
      <c r="D43" s="64"/>
      <c r="E43" s="64"/>
      <c r="F43" s="64"/>
      <c r="G43" s="64"/>
      <c r="H43" s="67"/>
    </row>
    <row r="44" spans="1:8" ht="12.75">
      <c r="A44">
        <f t="shared" si="1"/>
        <v>43</v>
      </c>
      <c r="B44" s="68"/>
      <c r="C44" s="64"/>
      <c r="D44" s="64"/>
      <c r="E44" s="64"/>
      <c r="F44" s="64"/>
      <c r="G44" s="64"/>
      <c r="H44" s="67"/>
    </row>
    <row r="45" spans="1:8" ht="12.75">
      <c r="A45">
        <f t="shared" si="1"/>
        <v>44</v>
      </c>
      <c r="B45" s="69"/>
      <c r="C45" s="70"/>
      <c r="D45" s="70"/>
      <c r="E45" s="70"/>
      <c r="F45" s="70"/>
      <c r="G45" s="70"/>
      <c r="H45" s="67"/>
    </row>
    <row r="46" spans="1:8" ht="12.75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 hidden="1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 hidden="1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 hidden="1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 hidden="1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 hidden="1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 hidden="1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 hidden="1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 hidden="1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 hidden="1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 hidden="1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 hidden="1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 hidden="1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 hidden="1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 hidden="1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33</v>
      </c>
      <c r="H476" s="189">
        <f>D496</f>
        <v>33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6</v>
      </c>
      <c r="H477" s="190">
        <f>G476</f>
        <v>33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6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27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1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4</v>
      </c>
      <c r="E483" s="288">
        <f>D483+D484+D485+D486</f>
        <v>5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0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0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6</v>
      </c>
      <c r="E487" s="291">
        <f>D487+D488+D489+D490</f>
        <v>15</v>
      </c>
      <c r="F487" s="288">
        <f>E487+E491+E495</f>
        <v>27</v>
      </c>
    </row>
    <row r="488" spans="2:6" ht="12.75">
      <c r="B488" s="3" t="s">
        <v>254</v>
      </c>
      <c r="C488" s="5" t="s">
        <v>2</v>
      </c>
      <c r="D488" s="5">
        <f t="shared" si="3"/>
        <v>4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3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2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4</v>
      </c>
      <c r="E491" s="291">
        <f>D491+D492+D493+D494</f>
        <v>12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2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3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0</v>
      </c>
      <c r="E495" s="7">
        <f>D495</f>
        <v>0</v>
      </c>
      <c r="F495" s="294"/>
    </row>
    <row r="496" spans="2:6" ht="12.75">
      <c r="B496" s="8" t="s">
        <v>259</v>
      </c>
      <c r="C496" s="9"/>
      <c r="D496" s="6">
        <f>SUM(D477:D495)</f>
        <v>33</v>
      </c>
      <c r="E496" s="10">
        <f>SUM(E477:E495)</f>
        <v>33</v>
      </c>
      <c r="F496" s="7">
        <f>SUM(F477:F495)</f>
        <v>33</v>
      </c>
    </row>
  </sheetData>
  <mergeCells count="11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7:J477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52">
      <selection activeCell="E50" sqref="E50"/>
    </sheetView>
  </sheetViews>
  <sheetFormatPr defaultColWidth="11.00390625" defaultRowHeight="12.75"/>
  <cols>
    <col min="2" max="2" width="15.25390625" style="0" customWidth="1"/>
    <col min="3" max="3" width="18.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145">
        <v>6005765</v>
      </c>
      <c r="C2" s="218" t="s">
        <v>442</v>
      </c>
      <c r="D2" s="145" t="s">
        <v>257</v>
      </c>
      <c r="E2" s="145">
        <v>1791</v>
      </c>
      <c r="F2" s="145">
        <v>92</v>
      </c>
      <c r="G2" s="220" t="s">
        <v>458</v>
      </c>
      <c r="H2" s="67"/>
    </row>
    <row r="3" spans="1:8" ht="12.75">
      <c r="A3">
        <f aca="true" t="shared" si="0" ref="A3:A34">A2+1</f>
        <v>2</v>
      </c>
      <c r="B3" s="147">
        <v>6029241</v>
      </c>
      <c r="C3" s="148" t="s">
        <v>443</v>
      </c>
      <c r="D3" s="147" t="s">
        <v>248</v>
      </c>
      <c r="E3" s="147">
        <v>1682</v>
      </c>
      <c r="F3" s="147">
        <v>90</v>
      </c>
      <c r="G3" s="221" t="s">
        <v>458</v>
      </c>
      <c r="H3" s="67"/>
    </row>
    <row r="4" spans="1:8" ht="12.75">
      <c r="A4">
        <f t="shared" si="0"/>
        <v>3</v>
      </c>
      <c r="B4" s="147">
        <v>2519456</v>
      </c>
      <c r="C4" s="148" t="s">
        <v>394</v>
      </c>
      <c r="D4" s="147" t="s">
        <v>249</v>
      </c>
      <c r="E4" s="147">
        <v>1622</v>
      </c>
      <c r="F4" s="147">
        <v>88</v>
      </c>
      <c r="G4" s="147" t="s">
        <v>144</v>
      </c>
      <c r="H4" s="67"/>
    </row>
    <row r="5" spans="1:8" ht="12.75">
      <c r="A5">
        <f t="shared" si="0"/>
        <v>4</v>
      </c>
      <c r="B5" s="147">
        <v>1059624</v>
      </c>
      <c r="C5" s="148" t="s">
        <v>147</v>
      </c>
      <c r="D5" s="147" t="s">
        <v>0</v>
      </c>
      <c r="E5" s="147">
        <v>1577</v>
      </c>
      <c r="F5" s="147">
        <v>86</v>
      </c>
      <c r="G5" s="147" t="s">
        <v>144</v>
      </c>
      <c r="H5" s="73"/>
    </row>
    <row r="6" spans="1:8" ht="12.75">
      <c r="A6">
        <f t="shared" si="0"/>
        <v>5</v>
      </c>
      <c r="B6" s="147">
        <v>1001492</v>
      </c>
      <c r="C6" s="148" t="s">
        <v>339</v>
      </c>
      <c r="D6" s="147">
        <v>7</v>
      </c>
      <c r="E6" s="147">
        <v>1561</v>
      </c>
      <c r="F6" s="147">
        <v>84</v>
      </c>
      <c r="G6" s="147" t="s">
        <v>99</v>
      </c>
      <c r="H6" s="67"/>
    </row>
    <row r="7" spans="1:8" ht="12.75">
      <c r="A7">
        <f t="shared" si="0"/>
        <v>6</v>
      </c>
      <c r="B7" s="147">
        <v>2273168</v>
      </c>
      <c r="C7" s="148" t="s">
        <v>145</v>
      </c>
      <c r="D7" s="147" t="s">
        <v>2</v>
      </c>
      <c r="E7" s="147">
        <v>1542</v>
      </c>
      <c r="F7" s="147">
        <v>82</v>
      </c>
      <c r="G7" s="147" t="s">
        <v>144</v>
      </c>
      <c r="H7" s="67"/>
    </row>
    <row r="8" spans="1:8" ht="12.75">
      <c r="A8">
        <f t="shared" si="0"/>
        <v>7</v>
      </c>
      <c r="B8" s="147">
        <v>1059031</v>
      </c>
      <c r="C8" s="148" t="s">
        <v>148</v>
      </c>
      <c r="D8" s="147" t="s">
        <v>2</v>
      </c>
      <c r="E8" s="147">
        <v>1538</v>
      </c>
      <c r="F8" s="147">
        <v>80</v>
      </c>
      <c r="G8" s="147" t="s">
        <v>144</v>
      </c>
      <c r="H8" s="67"/>
    </row>
    <row r="9" spans="1:8" ht="12.75">
      <c r="A9">
        <f t="shared" si="0"/>
        <v>8</v>
      </c>
      <c r="B9" s="147">
        <v>2592058</v>
      </c>
      <c r="C9" s="148" t="s">
        <v>401</v>
      </c>
      <c r="D9" s="147" t="s">
        <v>249</v>
      </c>
      <c r="E9" s="147">
        <v>1525</v>
      </c>
      <c r="F9" s="147">
        <v>78</v>
      </c>
      <c r="G9" s="147" t="s">
        <v>144</v>
      </c>
      <c r="H9" s="67"/>
    </row>
    <row r="10" spans="1:8" ht="12.75">
      <c r="A10">
        <f t="shared" si="0"/>
        <v>9</v>
      </c>
      <c r="B10" s="147">
        <v>2189581</v>
      </c>
      <c r="C10" s="148" t="s">
        <v>8</v>
      </c>
      <c r="D10" s="147" t="s">
        <v>7</v>
      </c>
      <c r="E10" s="147">
        <v>1500</v>
      </c>
      <c r="F10" s="147">
        <v>76</v>
      </c>
      <c r="G10" s="147" t="s">
        <v>26</v>
      </c>
      <c r="H10" s="67"/>
    </row>
    <row r="11" spans="1:8" ht="12.75">
      <c r="A11">
        <f t="shared" si="0"/>
        <v>10</v>
      </c>
      <c r="B11" s="147">
        <v>1118766</v>
      </c>
      <c r="C11" s="148" t="s">
        <v>110</v>
      </c>
      <c r="D11" s="147" t="s">
        <v>5</v>
      </c>
      <c r="E11" s="147">
        <v>1498</v>
      </c>
      <c r="F11" s="147">
        <v>74</v>
      </c>
      <c r="G11" s="147" t="s">
        <v>99</v>
      </c>
      <c r="H11" s="67"/>
    </row>
    <row r="12" spans="1:8" ht="12.75">
      <c r="A12">
        <f t="shared" si="0"/>
        <v>11</v>
      </c>
      <c r="B12" s="147">
        <v>2519502</v>
      </c>
      <c r="C12" s="148" t="s">
        <v>380</v>
      </c>
      <c r="D12" s="147" t="s">
        <v>252</v>
      </c>
      <c r="E12" s="147">
        <v>1498</v>
      </c>
      <c r="F12" s="147">
        <v>74</v>
      </c>
      <c r="G12" s="147" t="s">
        <v>144</v>
      </c>
      <c r="H12" s="67"/>
    </row>
    <row r="13" spans="1:8" ht="12.75">
      <c r="A13">
        <f t="shared" si="0"/>
        <v>12</v>
      </c>
      <c r="B13" s="147">
        <v>2286684</v>
      </c>
      <c r="C13" s="148" t="s">
        <v>1</v>
      </c>
      <c r="D13" s="147" t="s">
        <v>0</v>
      </c>
      <c r="E13" s="147">
        <v>1490</v>
      </c>
      <c r="F13" s="147">
        <v>70</v>
      </c>
      <c r="G13" s="147" t="s">
        <v>26</v>
      </c>
      <c r="H13" s="67"/>
    </row>
    <row r="14" spans="1:8" ht="12.75">
      <c r="A14">
        <f t="shared" si="0"/>
        <v>13</v>
      </c>
      <c r="B14" s="147">
        <v>1027089</v>
      </c>
      <c r="C14" s="148" t="s">
        <v>195</v>
      </c>
      <c r="D14" s="147" t="s">
        <v>0</v>
      </c>
      <c r="E14" s="147">
        <v>1484</v>
      </c>
      <c r="F14" s="147">
        <v>68</v>
      </c>
      <c r="G14" s="147" t="s">
        <v>194</v>
      </c>
      <c r="H14" s="67"/>
    </row>
    <row r="15" spans="1:8" ht="12.75">
      <c r="A15">
        <f t="shared" si="0"/>
        <v>14</v>
      </c>
      <c r="B15" s="147">
        <v>1014556</v>
      </c>
      <c r="C15" s="148" t="s">
        <v>30</v>
      </c>
      <c r="D15" s="147" t="s">
        <v>5</v>
      </c>
      <c r="E15" s="147">
        <v>1479</v>
      </c>
      <c r="F15" s="147">
        <v>66</v>
      </c>
      <c r="G15" s="147" t="s">
        <v>26</v>
      </c>
      <c r="H15" s="67"/>
    </row>
    <row r="16" spans="1:8" ht="12.75">
      <c r="A16">
        <f t="shared" si="0"/>
        <v>15</v>
      </c>
      <c r="B16" s="147">
        <v>1014174</v>
      </c>
      <c r="C16" s="148" t="s">
        <v>154</v>
      </c>
      <c r="D16" s="147" t="s">
        <v>5</v>
      </c>
      <c r="E16" s="147">
        <v>1459</v>
      </c>
      <c r="F16" s="147">
        <v>64</v>
      </c>
      <c r="G16" s="147" t="s">
        <v>144</v>
      </c>
      <c r="H16" s="67"/>
    </row>
    <row r="17" spans="1:8" ht="12.75">
      <c r="A17">
        <f t="shared" si="0"/>
        <v>16</v>
      </c>
      <c r="B17" s="147">
        <v>1167389</v>
      </c>
      <c r="C17" s="148" t="s">
        <v>284</v>
      </c>
      <c r="D17" s="147" t="s">
        <v>22</v>
      </c>
      <c r="E17" s="147">
        <v>1458</v>
      </c>
      <c r="F17" s="147">
        <v>62</v>
      </c>
      <c r="G17" s="147" t="s">
        <v>296</v>
      </c>
      <c r="H17" s="67"/>
    </row>
    <row r="18" spans="1:8" ht="12.75">
      <c r="A18">
        <f t="shared" si="0"/>
        <v>17</v>
      </c>
      <c r="B18" s="147">
        <v>6035312</v>
      </c>
      <c r="C18" s="148" t="s">
        <v>444</v>
      </c>
      <c r="D18" s="147" t="s">
        <v>2</v>
      </c>
      <c r="E18" s="147">
        <v>1450</v>
      </c>
      <c r="F18" s="147">
        <v>60</v>
      </c>
      <c r="G18" s="221" t="s">
        <v>459</v>
      </c>
      <c r="H18" s="67"/>
    </row>
    <row r="19" spans="1:8" ht="12.75">
      <c r="A19">
        <f t="shared" si="0"/>
        <v>18</v>
      </c>
      <c r="B19" s="147">
        <v>6009039</v>
      </c>
      <c r="C19" s="148" t="s">
        <v>445</v>
      </c>
      <c r="D19" s="147" t="s">
        <v>18</v>
      </c>
      <c r="E19" s="147">
        <v>1447</v>
      </c>
      <c r="F19" s="147">
        <v>58</v>
      </c>
      <c r="G19" s="221" t="s">
        <v>459</v>
      </c>
      <c r="H19" s="67"/>
    </row>
    <row r="20" spans="1:8" ht="12.75">
      <c r="A20">
        <f t="shared" si="0"/>
        <v>19</v>
      </c>
      <c r="B20" s="147">
        <v>1051068</v>
      </c>
      <c r="C20" s="148" t="s">
        <v>146</v>
      </c>
      <c r="D20" s="147" t="s">
        <v>2</v>
      </c>
      <c r="E20" s="147">
        <v>1438</v>
      </c>
      <c r="F20" s="147">
        <v>56</v>
      </c>
      <c r="G20" s="147" t="s">
        <v>144</v>
      </c>
      <c r="H20" s="67"/>
    </row>
    <row r="21" spans="1:8" ht="12.75">
      <c r="A21">
        <f t="shared" si="0"/>
        <v>20</v>
      </c>
      <c r="B21" s="147">
        <v>1065469</v>
      </c>
      <c r="C21" s="148" t="s">
        <v>77</v>
      </c>
      <c r="D21" s="147" t="s">
        <v>2</v>
      </c>
      <c r="E21" s="147">
        <v>1432</v>
      </c>
      <c r="F21" s="147">
        <v>54</v>
      </c>
      <c r="G21" s="147" t="s">
        <v>74</v>
      </c>
      <c r="H21" s="67"/>
    </row>
    <row r="22" spans="1:8" ht="12.75">
      <c r="A22">
        <f t="shared" si="0"/>
        <v>21</v>
      </c>
      <c r="B22" s="147">
        <v>2511927</v>
      </c>
      <c r="C22" s="148" t="s">
        <v>418</v>
      </c>
      <c r="D22" s="147" t="s">
        <v>252</v>
      </c>
      <c r="E22" s="147">
        <v>1410</v>
      </c>
      <c r="F22" s="147">
        <v>52</v>
      </c>
      <c r="G22" s="147" t="s">
        <v>194</v>
      </c>
      <c r="H22" s="67"/>
    </row>
    <row r="23" spans="1:8" ht="12.75">
      <c r="A23">
        <f t="shared" si="0"/>
        <v>22</v>
      </c>
      <c r="B23" s="147">
        <v>2791037</v>
      </c>
      <c r="C23" s="148" t="s">
        <v>28</v>
      </c>
      <c r="D23" s="147" t="s">
        <v>5</v>
      </c>
      <c r="E23" s="147">
        <v>1403</v>
      </c>
      <c r="F23" s="147">
        <v>50</v>
      </c>
      <c r="G23" s="147" t="s">
        <v>44</v>
      </c>
      <c r="H23" s="67"/>
    </row>
    <row r="24" spans="1:8" ht="12.75">
      <c r="A24">
        <f t="shared" si="0"/>
        <v>23</v>
      </c>
      <c r="B24" s="147">
        <v>1067985</v>
      </c>
      <c r="C24" s="148" t="s">
        <v>108</v>
      </c>
      <c r="D24" s="147" t="s">
        <v>7</v>
      </c>
      <c r="E24" s="147">
        <v>1395</v>
      </c>
      <c r="F24" s="147">
        <v>48</v>
      </c>
      <c r="G24" s="147" t="s">
        <v>99</v>
      </c>
      <c r="H24" s="67"/>
    </row>
    <row r="25" spans="1:8" ht="12.75">
      <c r="A25">
        <f t="shared" si="0"/>
        <v>24</v>
      </c>
      <c r="B25" s="147">
        <v>6035323</v>
      </c>
      <c r="C25" s="148" t="s">
        <v>446</v>
      </c>
      <c r="D25" s="147" t="s">
        <v>2</v>
      </c>
      <c r="E25" s="147">
        <v>1377</v>
      </c>
      <c r="F25" s="147">
        <v>46</v>
      </c>
      <c r="G25" s="221" t="s">
        <v>459</v>
      </c>
      <c r="H25" s="67"/>
    </row>
    <row r="26" spans="1:8" ht="12.75">
      <c r="A26">
        <f t="shared" si="0"/>
        <v>25</v>
      </c>
      <c r="B26" s="147">
        <v>1157976</v>
      </c>
      <c r="C26" s="148" t="s">
        <v>285</v>
      </c>
      <c r="D26" s="147" t="s">
        <v>22</v>
      </c>
      <c r="E26" s="147">
        <v>1371</v>
      </c>
      <c r="F26" s="147">
        <v>44</v>
      </c>
      <c r="G26" s="147" t="s">
        <v>296</v>
      </c>
      <c r="H26" s="67"/>
    </row>
    <row r="27" spans="1:8" ht="12.75">
      <c r="A27">
        <f t="shared" si="0"/>
        <v>26</v>
      </c>
      <c r="B27" s="147">
        <v>6046005</v>
      </c>
      <c r="C27" s="148" t="s">
        <v>447</v>
      </c>
      <c r="D27" s="147" t="s">
        <v>18</v>
      </c>
      <c r="E27" s="147">
        <v>1356</v>
      </c>
      <c r="F27" s="147">
        <v>42</v>
      </c>
      <c r="G27" s="221" t="s">
        <v>459</v>
      </c>
      <c r="H27" s="67"/>
    </row>
    <row r="28" spans="1:8" ht="12.75">
      <c r="A28">
        <f t="shared" si="0"/>
        <v>27</v>
      </c>
      <c r="B28" s="147">
        <v>1046843</v>
      </c>
      <c r="C28" s="148" t="s">
        <v>76</v>
      </c>
      <c r="D28" s="147" t="s">
        <v>5</v>
      </c>
      <c r="E28" s="147">
        <v>1354</v>
      </c>
      <c r="F28" s="147">
        <v>40</v>
      </c>
      <c r="G28" s="147" t="s">
        <v>74</v>
      </c>
      <c r="H28" s="67"/>
    </row>
    <row r="29" spans="1:8" ht="12.75">
      <c r="A29">
        <f t="shared" si="0"/>
        <v>28</v>
      </c>
      <c r="B29" s="147">
        <v>1158841</v>
      </c>
      <c r="C29" s="148" t="s">
        <v>286</v>
      </c>
      <c r="D29" s="147" t="s">
        <v>22</v>
      </c>
      <c r="E29" s="147">
        <v>1331</v>
      </c>
      <c r="F29" s="147">
        <v>38</v>
      </c>
      <c r="G29" s="147" t="s">
        <v>296</v>
      </c>
      <c r="H29" s="67"/>
    </row>
    <row r="30" spans="1:8" ht="12.75">
      <c r="A30">
        <f t="shared" si="0"/>
        <v>29</v>
      </c>
      <c r="B30" s="147">
        <v>1154052</v>
      </c>
      <c r="C30" s="148" t="s">
        <v>448</v>
      </c>
      <c r="D30" s="147" t="s">
        <v>18</v>
      </c>
      <c r="E30" s="147">
        <v>1322</v>
      </c>
      <c r="F30" s="147">
        <v>36</v>
      </c>
      <c r="G30" s="147" t="s">
        <v>460</v>
      </c>
      <c r="H30" s="67"/>
    </row>
    <row r="31" spans="1:8" ht="12.75">
      <c r="A31">
        <f t="shared" si="0"/>
        <v>30</v>
      </c>
      <c r="B31" s="147">
        <v>2371625</v>
      </c>
      <c r="C31" s="148" t="s">
        <v>449</v>
      </c>
      <c r="D31" s="147" t="s">
        <v>2</v>
      </c>
      <c r="E31" s="147">
        <v>1304</v>
      </c>
      <c r="F31" s="147">
        <v>34</v>
      </c>
      <c r="G31" s="147" t="s">
        <v>460</v>
      </c>
      <c r="H31" s="67"/>
    </row>
    <row r="32" spans="1:8" ht="12.75">
      <c r="A32">
        <f t="shared" si="0"/>
        <v>31</v>
      </c>
      <c r="B32" s="147">
        <v>2213461</v>
      </c>
      <c r="C32" s="148" t="s">
        <v>150</v>
      </c>
      <c r="D32" s="147" t="s">
        <v>7</v>
      </c>
      <c r="E32" s="147">
        <v>1291</v>
      </c>
      <c r="F32" s="147">
        <v>32</v>
      </c>
      <c r="G32" s="147" t="s">
        <v>144</v>
      </c>
      <c r="H32" s="67"/>
    </row>
    <row r="33" spans="1:8" ht="12.75">
      <c r="A33">
        <f t="shared" si="0"/>
        <v>32</v>
      </c>
      <c r="B33" s="147">
        <v>1103559</v>
      </c>
      <c r="C33" s="148" t="s">
        <v>158</v>
      </c>
      <c r="D33" s="147" t="s">
        <v>14</v>
      </c>
      <c r="E33" s="147">
        <v>1250</v>
      </c>
      <c r="F33" s="147">
        <v>30</v>
      </c>
      <c r="G33" s="147" t="s">
        <v>144</v>
      </c>
      <c r="H33" s="67"/>
    </row>
    <row r="34" spans="1:8" ht="12.75">
      <c r="A34">
        <f t="shared" si="0"/>
        <v>33</v>
      </c>
      <c r="B34" s="147">
        <v>1054607</v>
      </c>
      <c r="C34" s="148" t="s">
        <v>450</v>
      </c>
      <c r="D34" s="147" t="s">
        <v>14</v>
      </c>
      <c r="E34" s="147">
        <v>1249</v>
      </c>
      <c r="F34" s="147">
        <v>28</v>
      </c>
      <c r="G34" s="147" t="s">
        <v>460</v>
      </c>
      <c r="H34" s="67"/>
    </row>
    <row r="35" spans="1:8" ht="12.75">
      <c r="A35">
        <f aca="true" t="shared" si="1" ref="A35:A66">A34+1</f>
        <v>34</v>
      </c>
      <c r="B35" s="147">
        <v>2118262</v>
      </c>
      <c r="C35" s="148" t="s">
        <v>451</v>
      </c>
      <c r="D35" s="147" t="s">
        <v>11</v>
      </c>
      <c r="E35" s="147">
        <v>1233</v>
      </c>
      <c r="F35" s="147">
        <v>26</v>
      </c>
      <c r="G35" s="147" t="s">
        <v>461</v>
      </c>
      <c r="H35" s="67"/>
    </row>
    <row r="36" spans="1:8" ht="12.75">
      <c r="A36">
        <f t="shared" si="1"/>
        <v>35</v>
      </c>
      <c r="B36" s="147">
        <v>1031603</v>
      </c>
      <c r="C36" s="148" t="s">
        <v>104</v>
      </c>
      <c r="D36" s="147" t="s">
        <v>5</v>
      </c>
      <c r="E36" s="147">
        <v>1221</v>
      </c>
      <c r="F36" s="147">
        <v>24</v>
      </c>
      <c r="G36" s="147" t="s">
        <v>99</v>
      </c>
      <c r="H36" s="67"/>
    </row>
    <row r="37" spans="1:8" ht="12.75">
      <c r="A37">
        <f t="shared" si="1"/>
        <v>36</v>
      </c>
      <c r="B37" s="147">
        <v>1195102</v>
      </c>
      <c r="C37" s="148" t="s">
        <v>295</v>
      </c>
      <c r="D37" s="147" t="s">
        <v>22</v>
      </c>
      <c r="E37" s="147">
        <v>1203</v>
      </c>
      <c r="F37" s="147">
        <v>22</v>
      </c>
      <c r="G37" s="147" t="s">
        <v>296</v>
      </c>
      <c r="H37" s="67"/>
    </row>
    <row r="38" spans="1:8" ht="12.75">
      <c r="A38">
        <f t="shared" si="1"/>
        <v>37</v>
      </c>
      <c r="B38" s="147">
        <v>1158918</v>
      </c>
      <c r="C38" s="148" t="s">
        <v>361</v>
      </c>
      <c r="D38" s="147">
        <v>7</v>
      </c>
      <c r="E38" s="147">
        <v>1203</v>
      </c>
      <c r="F38" s="147">
        <v>22</v>
      </c>
      <c r="G38" s="147" t="s">
        <v>296</v>
      </c>
      <c r="H38" s="67"/>
    </row>
    <row r="39" spans="1:8" ht="12.75">
      <c r="A39">
        <f t="shared" si="1"/>
        <v>38</v>
      </c>
      <c r="B39" s="147">
        <v>1168147</v>
      </c>
      <c r="C39" s="148" t="s">
        <v>299</v>
      </c>
      <c r="D39" s="147" t="s">
        <v>22</v>
      </c>
      <c r="E39" s="147">
        <v>1195</v>
      </c>
      <c r="F39" s="147">
        <v>18</v>
      </c>
      <c r="G39" s="147" t="s">
        <v>296</v>
      </c>
      <c r="H39" s="67"/>
    </row>
    <row r="40" spans="1:8" ht="12.75">
      <c r="A40">
        <f t="shared" si="1"/>
        <v>39</v>
      </c>
      <c r="B40" s="147">
        <v>1105693</v>
      </c>
      <c r="C40" s="148" t="s">
        <v>452</v>
      </c>
      <c r="D40" s="147" t="s">
        <v>14</v>
      </c>
      <c r="E40" s="147">
        <v>1186</v>
      </c>
      <c r="F40" s="147">
        <v>16</v>
      </c>
      <c r="G40" s="147" t="s">
        <v>460</v>
      </c>
      <c r="H40" s="67"/>
    </row>
    <row r="41" spans="1:8" ht="12.75">
      <c r="A41">
        <f t="shared" si="1"/>
        <v>40</v>
      </c>
      <c r="B41" s="147">
        <v>1002253</v>
      </c>
      <c r="C41" s="148" t="s">
        <v>453</v>
      </c>
      <c r="D41" s="147">
        <v>7</v>
      </c>
      <c r="E41" s="147">
        <v>1145</v>
      </c>
      <c r="F41" s="147">
        <v>14</v>
      </c>
      <c r="G41" s="147" t="s">
        <v>144</v>
      </c>
      <c r="H41" s="67"/>
    </row>
    <row r="42" spans="1:8" ht="12.75">
      <c r="A42">
        <f t="shared" si="1"/>
        <v>41</v>
      </c>
      <c r="B42" s="147">
        <v>1100441</v>
      </c>
      <c r="C42" s="148" t="s">
        <v>454</v>
      </c>
      <c r="D42" s="147" t="s">
        <v>22</v>
      </c>
      <c r="E42" s="147">
        <v>1125</v>
      </c>
      <c r="F42" s="147">
        <v>12</v>
      </c>
      <c r="G42" s="147" t="s">
        <v>460</v>
      </c>
      <c r="H42" s="67"/>
    </row>
    <row r="43" spans="1:8" ht="12.75">
      <c r="A43">
        <f t="shared" si="1"/>
        <v>42</v>
      </c>
      <c r="B43" s="147">
        <v>1168282</v>
      </c>
      <c r="C43" s="148" t="s">
        <v>298</v>
      </c>
      <c r="D43" s="147" t="s">
        <v>22</v>
      </c>
      <c r="E43" s="147">
        <v>1106</v>
      </c>
      <c r="F43" s="147">
        <v>10</v>
      </c>
      <c r="G43" s="147" t="s">
        <v>296</v>
      </c>
      <c r="H43" s="67"/>
    </row>
    <row r="44" spans="1:8" ht="12.75">
      <c r="A44">
        <f t="shared" si="1"/>
        <v>43</v>
      </c>
      <c r="B44" s="147">
        <v>1002934</v>
      </c>
      <c r="C44" s="148" t="s">
        <v>455</v>
      </c>
      <c r="D44" s="147">
        <v>7</v>
      </c>
      <c r="E44" s="147">
        <v>1059</v>
      </c>
      <c r="F44" s="147">
        <v>8</v>
      </c>
      <c r="G44" s="147" t="s">
        <v>296</v>
      </c>
      <c r="H44" s="67"/>
    </row>
    <row r="45" spans="1:8" ht="12.75">
      <c r="A45">
        <f t="shared" si="1"/>
        <v>44</v>
      </c>
      <c r="B45" s="147">
        <v>6045996</v>
      </c>
      <c r="C45" s="148" t="s">
        <v>456</v>
      </c>
      <c r="D45" s="147" t="s">
        <v>18</v>
      </c>
      <c r="E45" s="147">
        <v>1038</v>
      </c>
      <c r="F45" s="147">
        <v>6</v>
      </c>
      <c r="G45" s="221" t="s">
        <v>459</v>
      </c>
      <c r="H45" s="67"/>
    </row>
    <row r="46" spans="1:8" ht="12.75">
      <c r="A46">
        <f t="shared" si="1"/>
        <v>45</v>
      </c>
      <c r="B46" s="147">
        <v>2610255</v>
      </c>
      <c r="C46" s="148" t="s">
        <v>457</v>
      </c>
      <c r="D46" s="147" t="s">
        <v>22</v>
      </c>
      <c r="E46" s="147">
        <v>1016</v>
      </c>
      <c r="F46" s="147">
        <v>4</v>
      </c>
      <c r="G46" s="147" t="s">
        <v>461</v>
      </c>
      <c r="H46" s="67"/>
    </row>
    <row r="47" spans="1:8" ht="12.75">
      <c r="A47">
        <f t="shared" si="1"/>
        <v>46</v>
      </c>
      <c r="B47" s="152">
        <v>1001601</v>
      </c>
      <c r="C47" s="219" t="s">
        <v>359</v>
      </c>
      <c r="D47" s="152">
        <v>7</v>
      </c>
      <c r="E47" s="152">
        <v>860</v>
      </c>
      <c r="F47" s="152">
        <v>2</v>
      </c>
      <c r="G47" s="152" t="s">
        <v>296</v>
      </c>
      <c r="H47" s="67"/>
    </row>
    <row r="48" spans="1:8" ht="12.75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 hidden="1">
      <c r="B101" s="78"/>
      <c r="C101" s="79"/>
      <c r="D101" s="79"/>
      <c r="E101" s="79"/>
      <c r="F101" s="79"/>
      <c r="G101" s="79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32</v>
      </c>
      <c r="H476" s="189">
        <f>D496</f>
        <v>46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6</v>
      </c>
      <c r="H477" s="190">
        <f>G476</f>
        <v>32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6</v>
      </c>
      <c r="I478" s="41" t="s">
        <v>263</v>
      </c>
      <c r="J478" s="41" t="s">
        <v>265</v>
      </c>
      <c r="K478" s="143">
        <v>2</v>
      </c>
    </row>
    <row r="479" spans="2:11" ht="12.75">
      <c r="B479" s="3" t="s">
        <v>254</v>
      </c>
      <c r="C479" s="2" t="s">
        <v>257</v>
      </c>
      <c r="D479" s="2">
        <f t="shared" si="3"/>
        <v>1</v>
      </c>
      <c r="E479" s="288">
        <f>D479+D480</f>
        <v>1</v>
      </c>
      <c r="F479" s="289"/>
      <c r="H479" s="191">
        <f>H477-H478+K478</f>
        <v>28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0</v>
      </c>
      <c r="E483" s="288">
        <f>D483+D484+D485+D486</f>
        <v>4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0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2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2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3</v>
      </c>
      <c r="E487" s="291">
        <f>D487+D488+D489+D490</f>
        <v>19</v>
      </c>
      <c r="F487" s="288">
        <f>E487+E491+E495</f>
        <v>40</v>
      </c>
    </row>
    <row r="488" spans="2:6" ht="12.75">
      <c r="B488" s="3" t="s">
        <v>254</v>
      </c>
      <c r="C488" s="5" t="s">
        <v>2</v>
      </c>
      <c r="D488" s="5">
        <f t="shared" si="3"/>
        <v>7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6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3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1</v>
      </c>
      <c r="E491" s="291">
        <f>D491+D492+D493+D494</f>
        <v>16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4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8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5</v>
      </c>
      <c r="E495" s="7">
        <f>D495</f>
        <v>5</v>
      </c>
      <c r="F495" s="294"/>
    </row>
    <row r="496" spans="2:6" ht="12.75">
      <c r="B496" s="8" t="s">
        <v>259</v>
      </c>
      <c r="C496" s="9"/>
      <c r="D496" s="6">
        <f>SUM(D477:D495)</f>
        <v>46</v>
      </c>
      <c r="E496" s="10">
        <f>SUM(E477:E495)</f>
        <v>46</v>
      </c>
      <c r="F496" s="7">
        <f>SUM(F477:F495)</f>
        <v>46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114">
      <selection activeCell="I127" sqref="I127"/>
    </sheetView>
  </sheetViews>
  <sheetFormatPr defaultColWidth="11.00390625" defaultRowHeight="12.75"/>
  <cols>
    <col min="1" max="1" width="11.00390625" style="236" customWidth="1"/>
    <col min="2" max="2" width="7.875" style="236" customWidth="1"/>
    <col min="3" max="3" width="21.625" style="236" customWidth="1"/>
    <col min="4" max="4" width="7.50390625" style="236" customWidth="1"/>
    <col min="5" max="6" width="5.875" style="236" customWidth="1"/>
    <col min="7" max="7" width="6.375" style="236" customWidth="1"/>
    <col min="8" max="8" width="1.00390625" style="236" customWidth="1"/>
    <col min="9" max="9" width="3.875" style="236" customWidth="1"/>
    <col min="10" max="10" width="5.625" style="236" customWidth="1"/>
    <col min="11" max="11" width="5.75390625" style="236" customWidth="1"/>
    <col min="12" max="16384" width="11.00390625" style="236" customWidth="1"/>
  </cols>
  <sheetData>
    <row r="1" spans="1:11" s="235" customFormat="1" ht="28.5" customHeight="1">
      <c r="A1" s="245" t="s">
        <v>601</v>
      </c>
      <c r="B1" s="109" t="s">
        <v>433</v>
      </c>
      <c r="C1" s="109" t="s">
        <v>278</v>
      </c>
      <c r="D1" s="109" t="s">
        <v>280</v>
      </c>
      <c r="E1" s="109" t="s">
        <v>281</v>
      </c>
      <c r="F1" s="109" t="s">
        <v>275</v>
      </c>
      <c r="G1" s="109" t="s">
        <v>242</v>
      </c>
      <c r="I1" s="309" t="s">
        <v>603</v>
      </c>
      <c r="J1" s="310"/>
      <c r="K1" s="311"/>
    </row>
    <row r="2" spans="1:11" ht="12.75">
      <c r="A2" s="236">
        <v>1</v>
      </c>
      <c r="B2" s="83">
        <v>1002414</v>
      </c>
      <c r="C2" s="89" t="s">
        <v>474</v>
      </c>
      <c r="D2" s="83" t="s">
        <v>258</v>
      </c>
      <c r="E2" s="83">
        <v>2198</v>
      </c>
      <c r="F2" s="83">
        <v>252</v>
      </c>
      <c r="G2" s="229" t="s">
        <v>473</v>
      </c>
      <c r="H2" s="295"/>
      <c r="I2" s="232">
        <f aca="true" t="shared" si="0" ref="I2:I65">IF(D2="",0,VALUE(LEFT(D2)))</f>
        <v>2</v>
      </c>
      <c r="J2" s="233" t="str">
        <f>LEFT(G2)</f>
        <v>P</v>
      </c>
      <c r="K2" s="237">
        <f>IF(AND(I2&gt;4,J2="X"),1,0)</f>
        <v>0</v>
      </c>
    </row>
    <row r="3" spans="1:11" ht="12.75">
      <c r="A3" s="236">
        <f aca="true" t="shared" si="1" ref="A3:A34">A2+1</f>
        <v>2</v>
      </c>
      <c r="B3" s="39">
        <v>1710187</v>
      </c>
      <c r="C3" s="47" t="s">
        <v>475</v>
      </c>
      <c r="D3" s="39" t="s">
        <v>255</v>
      </c>
      <c r="E3" s="39">
        <v>2183</v>
      </c>
      <c r="F3" s="39">
        <v>250</v>
      </c>
      <c r="G3" s="230" t="s">
        <v>564</v>
      </c>
      <c r="H3" s="296"/>
      <c r="I3" s="232">
        <f t="shared" si="0"/>
        <v>1</v>
      </c>
      <c r="J3" s="232" t="str">
        <f aca="true" t="shared" si="2" ref="J3:J66">LEFT(G3)</f>
        <v>P</v>
      </c>
      <c r="K3" s="239">
        <f aca="true" t="shared" si="3" ref="K3:K13">IF(AND(I3&gt;4,J3="X"),1,0)</f>
        <v>0</v>
      </c>
    </row>
    <row r="4" spans="1:11" ht="12.75">
      <c r="A4" s="236">
        <f t="shared" si="1"/>
        <v>3</v>
      </c>
      <c r="B4" s="39">
        <v>2269425</v>
      </c>
      <c r="C4" s="47" t="s">
        <v>420</v>
      </c>
      <c r="D4" s="39" t="s">
        <v>247</v>
      </c>
      <c r="E4" s="39">
        <v>2137</v>
      </c>
      <c r="F4" s="39">
        <v>248</v>
      </c>
      <c r="G4" s="230" t="s">
        <v>84</v>
      </c>
      <c r="H4" s="296"/>
      <c r="I4" s="232">
        <f t="shared" si="0"/>
        <v>4</v>
      </c>
      <c r="J4" s="232" t="str">
        <f t="shared" si="2"/>
        <v>X</v>
      </c>
      <c r="K4" s="239">
        <f t="shared" si="3"/>
        <v>0</v>
      </c>
    </row>
    <row r="5" spans="1:11" ht="12.75">
      <c r="A5" s="236">
        <f t="shared" si="1"/>
        <v>4</v>
      </c>
      <c r="B5" s="39">
        <v>2248116</v>
      </c>
      <c r="C5" s="47" t="s">
        <v>476</v>
      </c>
      <c r="D5" s="39" t="s">
        <v>246</v>
      </c>
      <c r="E5" s="39">
        <v>2133</v>
      </c>
      <c r="F5" s="39">
        <v>246</v>
      </c>
      <c r="G5" s="230" t="s">
        <v>565</v>
      </c>
      <c r="H5" s="296"/>
      <c r="I5" s="232">
        <f t="shared" si="0"/>
        <v>3</v>
      </c>
      <c r="J5" s="232" t="str">
        <f t="shared" si="2"/>
        <v>C</v>
      </c>
      <c r="K5" s="239">
        <f t="shared" si="3"/>
        <v>0</v>
      </c>
    </row>
    <row r="6" spans="1:11" ht="12.75">
      <c r="A6" s="236">
        <f t="shared" si="1"/>
        <v>5</v>
      </c>
      <c r="B6" s="39">
        <v>2203945</v>
      </c>
      <c r="C6" s="47" t="s">
        <v>477</v>
      </c>
      <c r="D6" s="39" t="s">
        <v>257</v>
      </c>
      <c r="E6" s="39">
        <v>2132</v>
      </c>
      <c r="F6" s="39">
        <v>244</v>
      </c>
      <c r="G6" s="230" t="s">
        <v>566</v>
      </c>
      <c r="H6" s="296"/>
      <c r="I6" s="232">
        <f t="shared" si="0"/>
        <v>2</v>
      </c>
      <c r="J6" s="232" t="str">
        <f t="shared" si="2"/>
        <v>C</v>
      </c>
      <c r="K6" s="239">
        <f t="shared" si="3"/>
        <v>0</v>
      </c>
    </row>
    <row r="7" spans="1:11" ht="12.75">
      <c r="A7" s="236">
        <f t="shared" si="1"/>
        <v>6</v>
      </c>
      <c r="B7" s="39">
        <v>1027089</v>
      </c>
      <c r="C7" s="47" t="s">
        <v>195</v>
      </c>
      <c r="D7" s="39" t="s">
        <v>0</v>
      </c>
      <c r="E7" s="39">
        <v>2107</v>
      </c>
      <c r="F7" s="39">
        <v>242</v>
      </c>
      <c r="G7" s="230" t="s">
        <v>194</v>
      </c>
      <c r="H7" s="296"/>
      <c r="I7" s="232">
        <f t="shared" si="0"/>
        <v>5</v>
      </c>
      <c r="J7" s="232" t="str">
        <f t="shared" si="2"/>
        <v>X</v>
      </c>
      <c r="K7" s="239">
        <f t="shared" si="3"/>
        <v>1</v>
      </c>
    </row>
    <row r="8" spans="1:11" ht="12.75">
      <c r="A8" s="236">
        <f t="shared" si="1"/>
        <v>7</v>
      </c>
      <c r="B8" s="39">
        <v>1085012</v>
      </c>
      <c r="C8" s="47" t="s">
        <v>478</v>
      </c>
      <c r="D8" s="39" t="s">
        <v>248</v>
      </c>
      <c r="E8" s="39">
        <v>2106</v>
      </c>
      <c r="F8" s="39">
        <v>240</v>
      </c>
      <c r="G8" s="230" t="s">
        <v>567</v>
      </c>
      <c r="H8" s="296"/>
      <c r="I8" s="232">
        <f t="shared" si="0"/>
        <v>3</v>
      </c>
      <c r="J8" s="232" t="str">
        <f t="shared" si="2"/>
        <v>J</v>
      </c>
      <c r="K8" s="239">
        <f t="shared" si="3"/>
        <v>0</v>
      </c>
    </row>
    <row r="9" spans="1:11" ht="12.75">
      <c r="A9" s="236">
        <f t="shared" si="1"/>
        <v>8</v>
      </c>
      <c r="B9" s="39">
        <v>1180465</v>
      </c>
      <c r="C9" s="47" t="s">
        <v>479</v>
      </c>
      <c r="D9" s="39" t="s">
        <v>258</v>
      </c>
      <c r="E9" s="39">
        <v>2095</v>
      </c>
      <c r="F9" s="39">
        <v>238</v>
      </c>
      <c r="G9" s="230" t="s">
        <v>568</v>
      </c>
      <c r="H9" s="296"/>
      <c r="I9" s="232">
        <f t="shared" si="0"/>
        <v>2</v>
      </c>
      <c r="J9" s="232" t="str">
        <f t="shared" si="2"/>
        <v>N</v>
      </c>
      <c r="K9" s="239">
        <f t="shared" si="3"/>
        <v>0</v>
      </c>
    </row>
    <row r="10" spans="1:11" ht="12.75">
      <c r="A10" s="236">
        <f t="shared" si="1"/>
        <v>9</v>
      </c>
      <c r="B10" s="39">
        <v>2284732</v>
      </c>
      <c r="C10" s="47" t="s">
        <v>480</v>
      </c>
      <c r="D10" s="39" t="s">
        <v>248</v>
      </c>
      <c r="E10" s="39">
        <v>2090</v>
      </c>
      <c r="F10" s="39">
        <v>236</v>
      </c>
      <c r="G10" s="230" t="s">
        <v>566</v>
      </c>
      <c r="H10" s="296"/>
      <c r="I10" s="232">
        <f t="shared" si="0"/>
        <v>3</v>
      </c>
      <c r="J10" s="232" t="str">
        <f t="shared" si="2"/>
        <v>C</v>
      </c>
      <c r="K10" s="239">
        <f t="shared" si="3"/>
        <v>0</v>
      </c>
    </row>
    <row r="11" spans="1:11" ht="12.75">
      <c r="A11" s="236">
        <f t="shared" si="1"/>
        <v>10</v>
      </c>
      <c r="B11" s="39">
        <v>1086301</v>
      </c>
      <c r="C11" s="47" t="s">
        <v>481</v>
      </c>
      <c r="D11" s="39" t="s">
        <v>246</v>
      </c>
      <c r="E11" s="39">
        <v>2087</v>
      </c>
      <c r="F11" s="39">
        <v>234</v>
      </c>
      <c r="G11" s="230" t="s">
        <v>569</v>
      </c>
      <c r="H11" s="296"/>
      <c r="I11" s="232">
        <f t="shared" si="0"/>
        <v>3</v>
      </c>
      <c r="J11" s="232" t="str">
        <f t="shared" si="2"/>
        <v>P</v>
      </c>
      <c r="K11" s="239">
        <f t="shared" si="3"/>
        <v>0</v>
      </c>
    </row>
    <row r="12" spans="1:11" ht="12.75">
      <c r="A12" s="236">
        <f t="shared" si="1"/>
        <v>11</v>
      </c>
      <c r="B12" s="39">
        <v>2068816</v>
      </c>
      <c r="C12" s="47" t="s">
        <v>482</v>
      </c>
      <c r="D12" s="39" t="s">
        <v>249</v>
      </c>
      <c r="E12" s="39">
        <v>2071</v>
      </c>
      <c r="F12" s="39">
        <v>232</v>
      </c>
      <c r="G12" s="230" t="s">
        <v>570</v>
      </c>
      <c r="H12" s="296"/>
      <c r="I12" s="232">
        <f t="shared" si="0"/>
        <v>4</v>
      </c>
      <c r="J12" s="232" t="str">
        <f t="shared" si="2"/>
        <v>C</v>
      </c>
      <c r="K12" s="239">
        <f t="shared" si="3"/>
        <v>0</v>
      </c>
    </row>
    <row r="13" spans="1:11" ht="12.75">
      <c r="A13" s="236">
        <f t="shared" si="1"/>
        <v>12</v>
      </c>
      <c r="B13" s="39">
        <v>1330629</v>
      </c>
      <c r="C13" s="47" t="s">
        <v>483</v>
      </c>
      <c r="D13" s="39" t="s">
        <v>250</v>
      </c>
      <c r="E13" s="39">
        <v>2069</v>
      </c>
      <c r="F13" s="39">
        <v>230</v>
      </c>
      <c r="G13" s="230" t="s">
        <v>571</v>
      </c>
      <c r="H13" s="296"/>
      <c r="I13" s="232">
        <f t="shared" si="0"/>
        <v>4</v>
      </c>
      <c r="J13" s="232" t="str">
        <f t="shared" si="2"/>
        <v>T</v>
      </c>
      <c r="K13" s="239">
        <f t="shared" si="3"/>
        <v>0</v>
      </c>
    </row>
    <row r="14" spans="1:11" ht="12.75">
      <c r="A14" s="236">
        <f t="shared" si="1"/>
        <v>13</v>
      </c>
      <c r="B14" s="39">
        <v>1200273</v>
      </c>
      <c r="C14" s="47" t="s">
        <v>484</v>
      </c>
      <c r="D14" s="39" t="s">
        <v>247</v>
      </c>
      <c r="E14" s="39">
        <v>2063</v>
      </c>
      <c r="F14" s="39">
        <v>228</v>
      </c>
      <c r="G14" s="230" t="s">
        <v>572</v>
      </c>
      <c r="H14" s="296"/>
      <c r="I14" s="232">
        <f t="shared" si="0"/>
        <v>4</v>
      </c>
      <c r="J14" s="232" t="str">
        <f t="shared" si="2"/>
        <v>J</v>
      </c>
      <c r="K14" s="239">
        <f aca="true" t="shared" si="4" ref="K14:K34">IF(AND(I14&gt;4,J14="X"),1,0)</f>
        <v>0</v>
      </c>
    </row>
    <row r="15" spans="1:11" ht="12.75">
      <c r="A15" s="236">
        <f t="shared" si="1"/>
        <v>14</v>
      </c>
      <c r="B15" s="39">
        <v>2593356</v>
      </c>
      <c r="C15" s="47" t="s">
        <v>485</v>
      </c>
      <c r="D15" s="39" t="s">
        <v>249</v>
      </c>
      <c r="E15" s="39">
        <v>2057</v>
      </c>
      <c r="F15" s="39">
        <v>226</v>
      </c>
      <c r="G15" s="230" t="s">
        <v>573</v>
      </c>
      <c r="H15" s="296"/>
      <c r="I15" s="232">
        <f t="shared" si="0"/>
        <v>4</v>
      </c>
      <c r="J15" s="232" t="str">
        <f t="shared" si="2"/>
        <v>J</v>
      </c>
      <c r="K15" s="239">
        <f>IF(AND(I15&gt;4,J15="X"),1,0)</f>
        <v>0</v>
      </c>
    </row>
    <row r="16" spans="1:11" ht="12.75">
      <c r="A16" s="236">
        <f t="shared" si="1"/>
        <v>15</v>
      </c>
      <c r="B16" s="39">
        <v>2381112</v>
      </c>
      <c r="C16" s="47" t="s">
        <v>486</v>
      </c>
      <c r="D16" s="39" t="s">
        <v>248</v>
      </c>
      <c r="E16" s="39">
        <v>2055</v>
      </c>
      <c r="F16" s="39">
        <v>224</v>
      </c>
      <c r="G16" s="230" t="s">
        <v>574</v>
      </c>
      <c r="H16" s="296"/>
      <c r="I16" s="232">
        <f t="shared" si="0"/>
        <v>3</v>
      </c>
      <c r="J16" s="232" t="str">
        <f t="shared" si="2"/>
        <v>B</v>
      </c>
      <c r="K16" s="239">
        <f t="shared" si="4"/>
        <v>0</v>
      </c>
    </row>
    <row r="17" spans="1:11" ht="12.75">
      <c r="A17" s="236">
        <f t="shared" si="1"/>
        <v>16</v>
      </c>
      <c r="B17" s="39">
        <v>1009539</v>
      </c>
      <c r="C17" s="47" t="s">
        <v>487</v>
      </c>
      <c r="D17" s="39" t="s">
        <v>247</v>
      </c>
      <c r="E17" s="39">
        <v>2047</v>
      </c>
      <c r="F17" s="39">
        <v>222</v>
      </c>
      <c r="G17" s="230" t="s">
        <v>575</v>
      </c>
      <c r="H17" s="296"/>
      <c r="I17" s="232">
        <f t="shared" si="0"/>
        <v>4</v>
      </c>
      <c r="J17" s="232" t="str">
        <f t="shared" si="2"/>
        <v>J</v>
      </c>
      <c r="K17" s="239">
        <f t="shared" si="4"/>
        <v>0</v>
      </c>
    </row>
    <row r="18" spans="1:11" ht="12.75">
      <c r="A18" s="236">
        <f t="shared" si="1"/>
        <v>17</v>
      </c>
      <c r="B18" s="39">
        <v>1121177</v>
      </c>
      <c r="C18" s="47" t="s">
        <v>488</v>
      </c>
      <c r="D18" s="39" t="s">
        <v>248</v>
      </c>
      <c r="E18" s="39">
        <v>2040</v>
      </c>
      <c r="F18" s="39">
        <v>220</v>
      </c>
      <c r="G18" s="230" t="s">
        <v>567</v>
      </c>
      <c r="H18" s="296"/>
      <c r="I18" s="232">
        <f t="shared" si="0"/>
        <v>3</v>
      </c>
      <c r="J18" s="232" t="str">
        <f t="shared" si="2"/>
        <v>J</v>
      </c>
      <c r="K18" s="239">
        <f t="shared" si="4"/>
        <v>0</v>
      </c>
    </row>
    <row r="19" spans="1:11" ht="12.75">
      <c r="A19" s="236">
        <f t="shared" si="1"/>
        <v>18</v>
      </c>
      <c r="B19" s="39">
        <v>2517932</v>
      </c>
      <c r="C19" s="47" t="s">
        <v>382</v>
      </c>
      <c r="D19" s="39" t="s">
        <v>247</v>
      </c>
      <c r="E19" s="39">
        <v>2038</v>
      </c>
      <c r="F19" s="39">
        <v>218</v>
      </c>
      <c r="G19" s="230" t="s">
        <v>203</v>
      </c>
      <c r="H19" s="296"/>
      <c r="I19" s="232">
        <f t="shared" si="0"/>
        <v>4</v>
      </c>
      <c r="J19" s="232" t="str">
        <f t="shared" si="2"/>
        <v>X</v>
      </c>
      <c r="K19" s="239">
        <f t="shared" si="4"/>
        <v>0</v>
      </c>
    </row>
    <row r="20" spans="1:11" ht="12.75">
      <c r="A20" s="236">
        <f t="shared" si="1"/>
        <v>19</v>
      </c>
      <c r="B20" s="39">
        <v>1109823</v>
      </c>
      <c r="C20" s="47" t="s">
        <v>21</v>
      </c>
      <c r="D20" s="39" t="s">
        <v>5</v>
      </c>
      <c r="E20" s="39">
        <v>2024</v>
      </c>
      <c r="F20" s="39">
        <v>216</v>
      </c>
      <c r="G20" s="230" t="s">
        <v>26</v>
      </c>
      <c r="H20" s="296"/>
      <c r="I20" s="232">
        <f t="shared" si="0"/>
        <v>5</v>
      </c>
      <c r="J20" s="232" t="str">
        <f t="shared" si="2"/>
        <v>X</v>
      </c>
      <c r="K20" s="239">
        <f t="shared" si="4"/>
        <v>1</v>
      </c>
    </row>
    <row r="21" spans="1:11" ht="12.75">
      <c r="A21" s="236">
        <f t="shared" si="1"/>
        <v>20</v>
      </c>
      <c r="B21" s="39">
        <v>2239372</v>
      </c>
      <c r="C21" s="47" t="s">
        <v>489</v>
      </c>
      <c r="D21" s="39" t="s">
        <v>252</v>
      </c>
      <c r="E21" s="39">
        <v>2018</v>
      </c>
      <c r="F21" s="39">
        <v>214</v>
      </c>
      <c r="G21" s="230" t="s">
        <v>576</v>
      </c>
      <c r="H21" s="296"/>
      <c r="I21" s="232">
        <f t="shared" si="0"/>
        <v>4</v>
      </c>
      <c r="J21" s="232" t="str">
        <f t="shared" si="2"/>
        <v>T</v>
      </c>
      <c r="K21" s="239">
        <f t="shared" si="4"/>
        <v>0</v>
      </c>
    </row>
    <row r="22" spans="1:11" ht="12.75">
      <c r="A22" s="236">
        <f t="shared" si="1"/>
        <v>21</v>
      </c>
      <c r="B22" s="39">
        <v>1052791</v>
      </c>
      <c r="C22" s="47" t="s">
        <v>490</v>
      </c>
      <c r="D22" s="39" t="s">
        <v>249</v>
      </c>
      <c r="E22" s="39">
        <v>2013</v>
      </c>
      <c r="F22" s="39">
        <v>212</v>
      </c>
      <c r="G22" s="230" t="s">
        <v>565</v>
      </c>
      <c r="H22" s="296"/>
      <c r="I22" s="232">
        <f t="shared" si="0"/>
        <v>4</v>
      </c>
      <c r="J22" s="232" t="str">
        <f t="shared" si="2"/>
        <v>C</v>
      </c>
      <c r="K22" s="239">
        <f>IF(AND(I22&gt;4,J22="X"),1,0)</f>
        <v>0</v>
      </c>
    </row>
    <row r="23" spans="1:11" ht="12.75">
      <c r="A23" s="236">
        <f t="shared" si="1"/>
        <v>22</v>
      </c>
      <c r="B23" s="39">
        <v>2213404</v>
      </c>
      <c r="C23" s="47" t="s">
        <v>491</v>
      </c>
      <c r="D23" s="39" t="s">
        <v>250</v>
      </c>
      <c r="E23" s="39">
        <v>2011</v>
      </c>
      <c r="F23" s="39">
        <v>210</v>
      </c>
      <c r="G23" s="230" t="s">
        <v>567</v>
      </c>
      <c r="H23" s="296"/>
      <c r="I23" s="232">
        <f t="shared" si="0"/>
        <v>4</v>
      </c>
      <c r="J23" s="232" t="str">
        <f t="shared" si="2"/>
        <v>J</v>
      </c>
      <c r="K23" s="239">
        <f t="shared" si="4"/>
        <v>0</v>
      </c>
    </row>
    <row r="24" spans="1:11" ht="12.75">
      <c r="A24" s="236">
        <f t="shared" si="1"/>
        <v>23</v>
      </c>
      <c r="B24" s="39">
        <v>1009427</v>
      </c>
      <c r="C24" s="47" t="s">
        <v>492</v>
      </c>
      <c r="D24" s="39" t="s">
        <v>250</v>
      </c>
      <c r="E24" s="39">
        <v>2010</v>
      </c>
      <c r="F24" s="39">
        <v>208</v>
      </c>
      <c r="G24" s="230" t="s">
        <v>473</v>
      </c>
      <c r="H24" s="296"/>
      <c r="I24" s="232">
        <f t="shared" si="0"/>
        <v>4</v>
      </c>
      <c r="J24" s="232" t="str">
        <f t="shared" si="2"/>
        <v>P</v>
      </c>
      <c r="K24" s="239">
        <f t="shared" si="4"/>
        <v>0</v>
      </c>
    </row>
    <row r="25" spans="1:11" ht="12.75">
      <c r="A25" s="236">
        <f t="shared" si="1"/>
        <v>24</v>
      </c>
      <c r="B25" s="39">
        <v>2269738</v>
      </c>
      <c r="C25" s="47" t="s">
        <v>493</v>
      </c>
      <c r="D25" s="39" t="s">
        <v>252</v>
      </c>
      <c r="E25" s="39">
        <v>2006</v>
      </c>
      <c r="F25" s="39">
        <v>206</v>
      </c>
      <c r="G25" s="230" t="s">
        <v>577</v>
      </c>
      <c r="H25" s="296"/>
      <c r="I25" s="232">
        <f t="shared" si="0"/>
        <v>4</v>
      </c>
      <c r="J25" s="232" t="str">
        <f t="shared" si="2"/>
        <v>J</v>
      </c>
      <c r="K25" s="239">
        <f t="shared" si="4"/>
        <v>0</v>
      </c>
    </row>
    <row r="26" spans="1:11" ht="12.75">
      <c r="A26" s="236">
        <f t="shared" si="1"/>
        <v>25</v>
      </c>
      <c r="B26" s="39">
        <v>2105942</v>
      </c>
      <c r="C26" s="47" t="s">
        <v>494</v>
      </c>
      <c r="D26" s="39" t="s">
        <v>258</v>
      </c>
      <c r="E26" s="39">
        <v>1992</v>
      </c>
      <c r="F26" s="39">
        <v>204</v>
      </c>
      <c r="G26" s="230" t="s">
        <v>577</v>
      </c>
      <c r="H26" s="296"/>
      <c r="I26" s="232">
        <f t="shared" si="0"/>
        <v>2</v>
      </c>
      <c r="J26" s="232" t="str">
        <f t="shared" si="2"/>
        <v>J</v>
      </c>
      <c r="K26" s="239">
        <f t="shared" si="4"/>
        <v>0</v>
      </c>
    </row>
    <row r="27" spans="1:11" ht="12.75">
      <c r="A27" s="236">
        <f t="shared" si="1"/>
        <v>26</v>
      </c>
      <c r="B27" s="39">
        <v>2663154</v>
      </c>
      <c r="C27" s="47" t="s">
        <v>402</v>
      </c>
      <c r="D27" s="39" t="s">
        <v>249</v>
      </c>
      <c r="E27" s="39">
        <v>1988</v>
      </c>
      <c r="F27" s="39">
        <v>202</v>
      </c>
      <c r="G27" s="230" t="s">
        <v>407</v>
      </c>
      <c r="H27" s="296"/>
      <c r="I27" s="232">
        <f t="shared" si="0"/>
        <v>4</v>
      </c>
      <c r="J27" s="232" t="str">
        <f t="shared" si="2"/>
        <v>B</v>
      </c>
      <c r="K27" s="239">
        <f t="shared" si="4"/>
        <v>0</v>
      </c>
    </row>
    <row r="28" spans="1:11" ht="12.75">
      <c r="A28" s="236">
        <f t="shared" si="1"/>
        <v>27</v>
      </c>
      <c r="B28" s="39">
        <v>2640937</v>
      </c>
      <c r="C28" s="47" t="s">
        <v>495</v>
      </c>
      <c r="D28" s="39" t="s">
        <v>252</v>
      </c>
      <c r="E28" s="39">
        <v>1983</v>
      </c>
      <c r="F28" s="39">
        <v>200</v>
      </c>
      <c r="G28" s="230" t="s">
        <v>578</v>
      </c>
      <c r="H28" s="296"/>
      <c r="I28" s="232">
        <f t="shared" si="0"/>
        <v>4</v>
      </c>
      <c r="J28" s="232" t="str">
        <f t="shared" si="2"/>
        <v>P</v>
      </c>
      <c r="K28" s="239">
        <f t="shared" si="4"/>
        <v>0</v>
      </c>
    </row>
    <row r="29" spans="1:11" ht="12.75">
      <c r="A29" s="236">
        <f t="shared" si="1"/>
        <v>28</v>
      </c>
      <c r="B29" s="39">
        <v>2328656</v>
      </c>
      <c r="C29" s="47" t="s">
        <v>496</v>
      </c>
      <c r="D29" s="39" t="s">
        <v>247</v>
      </c>
      <c r="E29" s="39">
        <v>1981</v>
      </c>
      <c r="F29" s="39">
        <v>198</v>
      </c>
      <c r="G29" s="230" t="s">
        <v>565</v>
      </c>
      <c r="H29" s="296"/>
      <c r="I29" s="232">
        <f t="shared" si="0"/>
        <v>4</v>
      </c>
      <c r="J29" s="232" t="str">
        <f t="shared" si="2"/>
        <v>C</v>
      </c>
      <c r="K29" s="239">
        <f t="shared" si="4"/>
        <v>0</v>
      </c>
    </row>
    <row r="30" spans="1:11" ht="12.75">
      <c r="A30" s="236">
        <f t="shared" si="1"/>
        <v>29</v>
      </c>
      <c r="B30" s="39">
        <v>2334402</v>
      </c>
      <c r="C30" s="47" t="s">
        <v>464</v>
      </c>
      <c r="D30" s="39" t="s">
        <v>257</v>
      </c>
      <c r="E30" s="39">
        <v>1981</v>
      </c>
      <c r="F30" s="39">
        <v>198</v>
      </c>
      <c r="G30" s="230" t="s">
        <v>471</v>
      </c>
      <c r="H30" s="296"/>
      <c r="I30" s="232">
        <f t="shared" si="0"/>
        <v>2</v>
      </c>
      <c r="J30" s="232" t="str">
        <f t="shared" si="2"/>
        <v>J</v>
      </c>
      <c r="K30" s="239">
        <f t="shared" si="4"/>
        <v>0</v>
      </c>
    </row>
    <row r="31" spans="1:11" ht="12.75">
      <c r="A31" s="236">
        <f t="shared" si="1"/>
        <v>30</v>
      </c>
      <c r="B31" s="39">
        <v>2368516</v>
      </c>
      <c r="C31" s="47" t="s">
        <v>497</v>
      </c>
      <c r="D31" s="39" t="s">
        <v>0</v>
      </c>
      <c r="E31" s="39">
        <v>1980</v>
      </c>
      <c r="F31" s="39">
        <v>194</v>
      </c>
      <c r="G31" s="230" t="s">
        <v>570</v>
      </c>
      <c r="H31" s="296"/>
      <c r="I31" s="232">
        <f t="shared" si="0"/>
        <v>5</v>
      </c>
      <c r="J31" s="232" t="str">
        <f t="shared" si="2"/>
        <v>C</v>
      </c>
      <c r="K31" s="239">
        <f t="shared" si="4"/>
        <v>0</v>
      </c>
    </row>
    <row r="32" spans="1:11" ht="12.75">
      <c r="A32" s="236">
        <f t="shared" si="1"/>
        <v>31</v>
      </c>
      <c r="B32" s="39">
        <v>1890486</v>
      </c>
      <c r="C32" s="47" t="s">
        <v>498</v>
      </c>
      <c r="D32" s="39" t="s">
        <v>250</v>
      </c>
      <c r="E32" s="39">
        <v>1978</v>
      </c>
      <c r="F32" s="39">
        <v>192</v>
      </c>
      <c r="G32" s="230" t="s">
        <v>565</v>
      </c>
      <c r="H32" s="296"/>
      <c r="I32" s="232">
        <f t="shared" si="0"/>
        <v>4</v>
      </c>
      <c r="J32" s="232" t="str">
        <f t="shared" si="2"/>
        <v>C</v>
      </c>
      <c r="K32" s="239">
        <f t="shared" si="4"/>
        <v>0</v>
      </c>
    </row>
    <row r="33" spans="1:11" ht="12.75">
      <c r="A33" s="236">
        <f t="shared" si="1"/>
        <v>32</v>
      </c>
      <c r="B33" s="39">
        <v>2802673</v>
      </c>
      <c r="C33" s="47" t="s">
        <v>499</v>
      </c>
      <c r="D33" s="39" t="s">
        <v>249</v>
      </c>
      <c r="E33" s="39">
        <v>1976</v>
      </c>
      <c r="F33" s="39">
        <v>190</v>
      </c>
      <c r="G33" s="230" t="s">
        <v>565</v>
      </c>
      <c r="H33" s="296"/>
      <c r="I33" s="232">
        <f t="shared" si="0"/>
        <v>4</v>
      </c>
      <c r="J33" s="232" t="str">
        <f t="shared" si="2"/>
        <v>C</v>
      </c>
      <c r="K33" s="239">
        <f t="shared" si="4"/>
        <v>0</v>
      </c>
    </row>
    <row r="34" spans="1:11" ht="12.75">
      <c r="A34" s="236">
        <f t="shared" si="1"/>
        <v>33</v>
      </c>
      <c r="B34" s="39">
        <v>1060566</v>
      </c>
      <c r="C34" s="47" t="s">
        <v>500</v>
      </c>
      <c r="D34" s="39" t="s">
        <v>249</v>
      </c>
      <c r="E34" s="39">
        <v>1969</v>
      </c>
      <c r="F34" s="39">
        <v>188</v>
      </c>
      <c r="G34" s="230" t="s">
        <v>579</v>
      </c>
      <c r="H34" s="296"/>
      <c r="I34" s="232">
        <f t="shared" si="0"/>
        <v>4</v>
      </c>
      <c r="J34" s="232" t="str">
        <f t="shared" si="2"/>
        <v>B</v>
      </c>
      <c r="K34" s="239">
        <f t="shared" si="4"/>
        <v>0</v>
      </c>
    </row>
    <row r="35" spans="1:11" ht="12.75">
      <c r="A35" s="236">
        <f aca="true" t="shared" si="5" ref="A35:A66">A34+1</f>
        <v>34</v>
      </c>
      <c r="B35" s="39">
        <v>2314933</v>
      </c>
      <c r="C35" s="47" t="s">
        <v>501</v>
      </c>
      <c r="D35" s="39" t="s">
        <v>248</v>
      </c>
      <c r="E35" s="39">
        <v>1966</v>
      </c>
      <c r="F35" s="39">
        <v>186</v>
      </c>
      <c r="G35" s="230" t="s">
        <v>580</v>
      </c>
      <c r="H35" s="296"/>
      <c r="I35" s="232">
        <f t="shared" si="0"/>
        <v>3</v>
      </c>
      <c r="J35" s="232" t="str">
        <f t="shared" si="2"/>
        <v>O</v>
      </c>
      <c r="K35" s="239">
        <f>IF(AND(I35&gt;4,J35="X"),1,0)</f>
        <v>0</v>
      </c>
    </row>
    <row r="36" spans="1:11" ht="12.75">
      <c r="A36" s="236">
        <f t="shared" si="5"/>
        <v>35</v>
      </c>
      <c r="B36" s="39">
        <v>1170446</v>
      </c>
      <c r="C36" s="47" t="s">
        <v>502</v>
      </c>
      <c r="D36" s="39" t="s">
        <v>248</v>
      </c>
      <c r="E36" s="39">
        <v>1962</v>
      </c>
      <c r="F36" s="39">
        <v>184</v>
      </c>
      <c r="G36" s="230" t="s">
        <v>581</v>
      </c>
      <c r="H36" s="296"/>
      <c r="I36" s="232">
        <f t="shared" si="0"/>
        <v>3</v>
      </c>
      <c r="J36" s="232" t="str">
        <f t="shared" si="2"/>
        <v>J</v>
      </c>
      <c r="K36" s="239">
        <f>IF(AND(I36&gt;4,J36="X"),1,0)</f>
        <v>0</v>
      </c>
    </row>
    <row r="37" spans="1:11" ht="12.75">
      <c r="A37" s="236">
        <f t="shared" si="5"/>
        <v>36</v>
      </c>
      <c r="B37" s="39">
        <v>1202675</v>
      </c>
      <c r="C37" s="47" t="s">
        <v>503</v>
      </c>
      <c r="D37" s="39" t="s">
        <v>249</v>
      </c>
      <c r="E37" s="39">
        <v>1956</v>
      </c>
      <c r="F37" s="39">
        <v>182</v>
      </c>
      <c r="G37" s="230" t="s">
        <v>577</v>
      </c>
      <c r="H37" s="296"/>
      <c r="I37" s="232">
        <f t="shared" si="0"/>
        <v>4</v>
      </c>
      <c r="J37" s="232" t="str">
        <f t="shared" si="2"/>
        <v>J</v>
      </c>
      <c r="K37" s="239">
        <f aca="true" t="shared" si="6" ref="K37:K47">IF(AND(I37&gt;4,J37="X"),1,0)</f>
        <v>0</v>
      </c>
    </row>
    <row r="38" spans="1:11" ht="12.75">
      <c r="A38" s="236">
        <f t="shared" si="5"/>
        <v>37</v>
      </c>
      <c r="B38" s="39">
        <v>1001595</v>
      </c>
      <c r="C38" s="47" t="s">
        <v>504</v>
      </c>
      <c r="D38" s="39" t="s">
        <v>252</v>
      </c>
      <c r="E38" s="39">
        <v>1953</v>
      </c>
      <c r="F38" s="39">
        <v>180</v>
      </c>
      <c r="G38" s="230" t="s">
        <v>582</v>
      </c>
      <c r="H38" s="296"/>
      <c r="I38" s="232">
        <f t="shared" si="0"/>
        <v>4</v>
      </c>
      <c r="J38" s="232" t="str">
        <f t="shared" si="2"/>
        <v>W</v>
      </c>
      <c r="K38" s="239">
        <f t="shared" si="6"/>
        <v>0</v>
      </c>
    </row>
    <row r="39" spans="1:11" ht="12.75">
      <c r="A39" s="236">
        <f t="shared" si="5"/>
        <v>38</v>
      </c>
      <c r="B39" s="39">
        <v>1122056</v>
      </c>
      <c r="C39" s="47" t="s">
        <v>505</v>
      </c>
      <c r="D39" s="39" t="s">
        <v>252</v>
      </c>
      <c r="E39" s="39">
        <v>1949</v>
      </c>
      <c r="F39" s="39">
        <v>178</v>
      </c>
      <c r="G39" s="230" t="s">
        <v>565</v>
      </c>
      <c r="H39" s="296"/>
      <c r="I39" s="232">
        <f t="shared" si="0"/>
        <v>4</v>
      </c>
      <c r="J39" s="232" t="str">
        <f t="shared" si="2"/>
        <v>C</v>
      </c>
      <c r="K39" s="239">
        <f t="shared" si="6"/>
        <v>0</v>
      </c>
    </row>
    <row r="40" spans="1:11" ht="12.75">
      <c r="A40" s="236">
        <f t="shared" si="5"/>
        <v>39</v>
      </c>
      <c r="B40" s="39">
        <v>2029595</v>
      </c>
      <c r="C40" s="47" t="s">
        <v>409</v>
      </c>
      <c r="D40" s="39" t="s">
        <v>249</v>
      </c>
      <c r="E40" s="39">
        <v>1942</v>
      </c>
      <c r="F40" s="39">
        <v>176</v>
      </c>
      <c r="G40" s="230" t="s">
        <v>99</v>
      </c>
      <c r="H40" s="296"/>
      <c r="I40" s="232">
        <f t="shared" si="0"/>
        <v>4</v>
      </c>
      <c r="J40" s="232" t="str">
        <f t="shared" si="2"/>
        <v>X</v>
      </c>
      <c r="K40" s="239">
        <f t="shared" si="6"/>
        <v>0</v>
      </c>
    </row>
    <row r="41" spans="1:11" ht="12.75">
      <c r="A41" s="236">
        <f t="shared" si="5"/>
        <v>40</v>
      </c>
      <c r="B41" s="39">
        <v>3110813</v>
      </c>
      <c r="C41" s="47" t="s">
        <v>506</v>
      </c>
      <c r="D41" s="39" t="s">
        <v>250</v>
      </c>
      <c r="E41" s="39">
        <v>1933</v>
      </c>
      <c r="F41" s="39">
        <v>174</v>
      </c>
      <c r="G41" s="230" t="s">
        <v>583</v>
      </c>
      <c r="H41" s="296"/>
      <c r="I41" s="232">
        <f t="shared" si="0"/>
        <v>4</v>
      </c>
      <c r="J41" s="232" t="str">
        <f t="shared" si="2"/>
        <v>B</v>
      </c>
      <c r="K41" s="239">
        <f t="shared" si="6"/>
        <v>0</v>
      </c>
    </row>
    <row r="42" spans="1:11" ht="12.75">
      <c r="A42" s="236">
        <f t="shared" si="5"/>
        <v>41</v>
      </c>
      <c r="B42" s="39">
        <v>2504655</v>
      </c>
      <c r="C42" s="47" t="s">
        <v>507</v>
      </c>
      <c r="D42" s="39" t="s">
        <v>252</v>
      </c>
      <c r="E42" s="39">
        <v>1928</v>
      </c>
      <c r="F42" s="39">
        <v>172</v>
      </c>
      <c r="G42" s="230" t="s">
        <v>572</v>
      </c>
      <c r="H42" s="296"/>
      <c r="I42" s="232">
        <f t="shared" si="0"/>
        <v>4</v>
      </c>
      <c r="J42" s="232" t="str">
        <f t="shared" si="2"/>
        <v>J</v>
      </c>
      <c r="K42" s="239">
        <f t="shared" si="6"/>
        <v>0</v>
      </c>
    </row>
    <row r="43" spans="1:11" ht="12.75">
      <c r="A43" s="236">
        <f t="shared" si="5"/>
        <v>42</v>
      </c>
      <c r="B43" s="39">
        <v>2344423</v>
      </c>
      <c r="C43" s="47" t="s">
        <v>508</v>
      </c>
      <c r="D43" s="39" t="s">
        <v>252</v>
      </c>
      <c r="E43" s="39">
        <v>1926</v>
      </c>
      <c r="F43" s="39">
        <v>170</v>
      </c>
      <c r="G43" s="230" t="s">
        <v>577</v>
      </c>
      <c r="H43" s="296"/>
      <c r="I43" s="232">
        <f t="shared" si="0"/>
        <v>4</v>
      </c>
      <c r="J43" s="232" t="str">
        <f t="shared" si="2"/>
        <v>J</v>
      </c>
      <c r="K43" s="239">
        <f t="shared" si="6"/>
        <v>0</v>
      </c>
    </row>
    <row r="44" spans="1:11" ht="12.75">
      <c r="A44" s="236">
        <f t="shared" si="5"/>
        <v>43</v>
      </c>
      <c r="B44" s="39">
        <v>2613059</v>
      </c>
      <c r="C44" s="47" t="s">
        <v>509</v>
      </c>
      <c r="D44" s="39" t="s">
        <v>249</v>
      </c>
      <c r="E44" s="39">
        <v>1919</v>
      </c>
      <c r="F44" s="39">
        <v>168</v>
      </c>
      <c r="G44" s="230" t="s">
        <v>584</v>
      </c>
      <c r="H44" s="296"/>
      <c r="I44" s="232">
        <f t="shared" si="0"/>
        <v>4</v>
      </c>
      <c r="J44" s="232" t="str">
        <f t="shared" si="2"/>
        <v>T</v>
      </c>
      <c r="K44" s="239">
        <f t="shared" si="6"/>
        <v>0</v>
      </c>
    </row>
    <row r="45" spans="1:11" ht="12.75">
      <c r="A45" s="236">
        <f t="shared" si="5"/>
        <v>44</v>
      </c>
      <c r="B45" s="39">
        <v>2066673</v>
      </c>
      <c r="C45" s="47" t="s">
        <v>510</v>
      </c>
      <c r="D45" s="39" t="s">
        <v>249</v>
      </c>
      <c r="E45" s="39">
        <v>1918</v>
      </c>
      <c r="F45" s="39">
        <v>166</v>
      </c>
      <c r="G45" s="230" t="s">
        <v>577</v>
      </c>
      <c r="H45" s="296"/>
      <c r="I45" s="232">
        <f t="shared" si="0"/>
        <v>4</v>
      </c>
      <c r="J45" s="232" t="str">
        <f t="shared" si="2"/>
        <v>J</v>
      </c>
      <c r="K45" s="239">
        <f t="shared" si="6"/>
        <v>0</v>
      </c>
    </row>
    <row r="46" spans="1:11" ht="12.75">
      <c r="A46" s="236">
        <f t="shared" si="5"/>
        <v>45</v>
      </c>
      <c r="B46" s="39">
        <v>2328014</v>
      </c>
      <c r="C46" s="47" t="s">
        <v>511</v>
      </c>
      <c r="D46" s="39" t="s">
        <v>250</v>
      </c>
      <c r="E46" s="39">
        <v>1917</v>
      </c>
      <c r="F46" s="39">
        <v>164</v>
      </c>
      <c r="G46" s="230" t="s">
        <v>565</v>
      </c>
      <c r="H46" s="296"/>
      <c r="I46" s="232">
        <f t="shared" si="0"/>
        <v>4</v>
      </c>
      <c r="J46" s="232" t="str">
        <f t="shared" si="2"/>
        <v>C</v>
      </c>
      <c r="K46" s="239">
        <f t="shared" si="6"/>
        <v>0</v>
      </c>
    </row>
    <row r="47" spans="1:11" ht="12.75">
      <c r="A47" s="236">
        <f t="shared" si="5"/>
        <v>46</v>
      </c>
      <c r="B47" s="39">
        <v>2653281</v>
      </c>
      <c r="C47" s="47" t="s">
        <v>413</v>
      </c>
      <c r="D47" s="39" t="s">
        <v>249</v>
      </c>
      <c r="E47" s="39">
        <v>1914</v>
      </c>
      <c r="F47" s="39">
        <v>162</v>
      </c>
      <c r="G47" s="230" t="s">
        <v>99</v>
      </c>
      <c r="H47" s="296"/>
      <c r="I47" s="232">
        <f t="shared" si="0"/>
        <v>4</v>
      </c>
      <c r="J47" s="232" t="str">
        <f t="shared" si="2"/>
        <v>X</v>
      </c>
      <c r="K47" s="239">
        <f t="shared" si="6"/>
        <v>0</v>
      </c>
    </row>
    <row r="48" spans="1:11" ht="12.75">
      <c r="A48" s="236">
        <f t="shared" si="5"/>
        <v>47</v>
      </c>
      <c r="B48" s="39">
        <v>1167389</v>
      </c>
      <c r="C48" s="47" t="s">
        <v>284</v>
      </c>
      <c r="D48" s="39" t="s">
        <v>22</v>
      </c>
      <c r="E48" s="39">
        <v>1914</v>
      </c>
      <c r="F48" s="39">
        <v>162</v>
      </c>
      <c r="G48" s="230" t="s">
        <v>296</v>
      </c>
      <c r="H48" s="296"/>
      <c r="I48" s="232">
        <f t="shared" si="0"/>
        <v>6</v>
      </c>
      <c r="J48" s="232" t="str">
        <f t="shared" si="2"/>
        <v>X</v>
      </c>
      <c r="K48" s="239">
        <f>IF(AND(I48&gt;4,J48="X"),1,0)</f>
        <v>1</v>
      </c>
    </row>
    <row r="49" spans="1:11" ht="12.75">
      <c r="A49" s="236">
        <f t="shared" si="5"/>
        <v>48</v>
      </c>
      <c r="B49" s="39">
        <v>1116871</v>
      </c>
      <c r="C49" s="47" t="s">
        <v>512</v>
      </c>
      <c r="D49" s="39" t="s">
        <v>0</v>
      </c>
      <c r="E49" s="39">
        <v>1912</v>
      </c>
      <c r="F49" s="39">
        <v>158</v>
      </c>
      <c r="G49" s="230" t="s">
        <v>585</v>
      </c>
      <c r="H49" s="296"/>
      <c r="I49" s="232">
        <f t="shared" si="0"/>
        <v>5</v>
      </c>
      <c r="J49" s="232" t="str">
        <f t="shared" si="2"/>
        <v>J</v>
      </c>
      <c r="K49" s="239">
        <f aca="true" t="shared" si="7" ref="K49:K58">IF(AND(I49&gt;4,J49="X"),1,0)</f>
        <v>0</v>
      </c>
    </row>
    <row r="50" spans="1:11" ht="12.75">
      <c r="A50" s="236">
        <f t="shared" si="5"/>
        <v>49</v>
      </c>
      <c r="B50" s="39">
        <v>1002098</v>
      </c>
      <c r="C50" s="47" t="s">
        <v>513</v>
      </c>
      <c r="D50" s="39" t="s">
        <v>2</v>
      </c>
      <c r="E50" s="39">
        <v>1902</v>
      </c>
      <c r="F50" s="39">
        <v>156</v>
      </c>
      <c r="G50" s="230" t="s">
        <v>570</v>
      </c>
      <c r="H50" s="296"/>
      <c r="I50" s="232">
        <f t="shared" si="0"/>
        <v>5</v>
      </c>
      <c r="J50" s="232" t="str">
        <f t="shared" si="2"/>
        <v>C</v>
      </c>
      <c r="K50" s="239">
        <f t="shared" si="7"/>
        <v>0</v>
      </c>
    </row>
    <row r="51" spans="1:11" ht="12.75">
      <c r="A51" s="236">
        <f t="shared" si="5"/>
        <v>50</v>
      </c>
      <c r="B51" s="39">
        <v>2519906</v>
      </c>
      <c r="C51" s="47" t="s">
        <v>514</v>
      </c>
      <c r="D51" s="39" t="s">
        <v>249</v>
      </c>
      <c r="E51" s="39">
        <v>1897</v>
      </c>
      <c r="F51" s="39">
        <v>154</v>
      </c>
      <c r="G51" s="230" t="s">
        <v>573</v>
      </c>
      <c r="H51" s="296"/>
      <c r="I51" s="232">
        <f t="shared" si="0"/>
        <v>4</v>
      </c>
      <c r="J51" s="232" t="str">
        <f t="shared" si="2"/>
        <v>J</v>
      </c>
      <c r="K51" s="239">
        <f t="shared" si="7"/>
        <v>0</v>
      </c>
    </row>
    <row r="52" spans="1:11" ht="12.75">
      <c r="A52" s="236">
        <f t="shared" si="5"/>
        <v>51</v>
      </c>
      <c r="B52" s="39">
        <v>1002425</v>
      </c>
      <c r="C52" s="47" t="s">
        <v>515</v>
      </c>
      <c r="D52" s="39" t="s">
        <v>252</v>
      </c>
      <c r="E52" s="39">
        <v>1890</v>
      </c>
      <c r="F52" s="39">
        <v>152</v>
      </c>
      <c r="G52" s="230" t="s">
        <v>582</v>
      </c>
      <c r="H52" s="296"/>
      <c r="I52" s="232">
        <f t="shared" si="0"/>
        <v>4</v>
      </c>
      <c r="J52" s="232" t="str">
        <f t="shared" si="2"/>
        <v>W</v>
      </c>
      <c r="K52" s="239">
        <f t="shared" si="7"/>
        <v>0</v>
      </c>
    </row>
    <row r="53" spans="1:11" ht="12.75">
      <c r="A53" s="236">
        <f t="shared" si="5"/>
        <v>52</v>
      </c>
      <c r="B53" s="39">
        <v>1022175</v>
      </c>
      <c r="C53" s="47" t="s">
        <v>90</v>
      </c>
      <c r="D53" s="39" t="s">
        <v>2</v>
      </c>
      <c r="E53" s="39">
        <v>1887</v>
      </c>
      <c r="F53" s="39">
        <v>150</v>
      </c>
      <c r="G53" s="230" t="s">
        <v>84</v>
      </c>
      <c r="H53" s="296"/>
      <c r="I53" s="232">
        <f t="shared" si="0"/>
        <v>5</v>
      </c>
      <c r="J53" s="232" t="str">
        <f t="shared" si="2"/>
        <v>X</v>
      </c>
      <c r="K53" s="239">
        <f t="shared" si="7"/>
        <v>1</v>
      </c>
    </row>
    <row r="54" spans="1:11" ht="12.75">
      <c r="A54" s="236">
        <f t="shared" si="5"/>
        <v>53</v>
      </c>
      <c r="B54" s="39">
        <v>1034868</v>
      </c>
      <c r="C54" s="47" t="s">
        <v>516</v>
      </c>
      <c r="D54" s="39" t="s">
        <v>0</v>
      </c>
      <c r="E54" s="39">
        <v>1886</v>
      </c>
      <c r="F54" s="39">
        <v>148</v>
      </c>
      <c r="G54" s="230" t="s">
        <v>567</v>
      </c>
      <c r="H54" s="296"/>
      <c r="I54" s="232">
        <f t="shared" si="0"/>
        <v>5</v>
      </c>
      <c r="J54" s="232" t="str">
        <f t="shared" si="2"/>
        <v>J</v>
      </c>
      <c r="K54" s="239">
        <f t="shared" si="7"/>
        <v>0</v>
      </c>
    </row>
    <row r="55" spans="1:11" ht="12.75">
      <c r="A55" s="236">
        <f t="shared" si="5"/>
        <v>54</v>
      </c>
      <c r="B55" s="39">
        <v>1113132</v>
      </c>
      <c r="C55" s="47" t="s">
        <v>517</v>
      </c>
      <c r="D55" s="39" t="s">
        <v>7</v>
      </c>
      <c r="E55" s="39">
        <v>1881</v>
      </c>
      <c r="F55" s="39">
        <v>146</v>
      </c>
      <c r="G55" s="230" t="s">
        <v>586</v>
      </c>
      <c r="H55" s="296"/>
      <c r="I55" s="232">
        <f t="shared" si="0"/>
        <v>5</v>
      </c>
      <c r="J55" s="232" t="str">
        <f t="shared" si="2"/>
        <v>C</v>
      </c>
      <c r="K55" s="239">
        <f t="shared" si="7"/>
        <v>0</v>
      </c>
    </row>
    <row r="56" spans="1:11" ht="12.75">
      <c r="A56" s="236">
        <f t="shared" si="5"/>
        <v>55</v>
      </c>
      <c r="B56" s="39">
        <v>2204314</v>
      </c>
      <c r="C56" s="47" t="s">
        <v>518</v>
      </c>
      <c r="D56" s="39" t="s">
        <v>252</v>
      </c>
      <c r="E56" s="39">
        <v>1881</v>
      </c>
      <c r="F56" s="39">
        <v>146</v>
      </c>
      <c r="G56" s="230" t="s">
        <v>570</v>
      </c>
      <c r="H56" s="296"/>
      <c r="I56" s="232">
        <f t="shared" si="0"/>
        <v>4</v>
      </c>
      <c r="J56" s="232" t="str">
        <f t="shared" si="2"/>
        <v>C</v>
      </c>
      <c r="K56" s="239">
        <f t="shared" si="7"/>
        <v>0</v>
      </c>
    </row>
    <row r="57" spans="1:11" ht="12.75">
      <c r="A57" s="236">
        <f t="shared" si="5"/>
        <v>56</v>
      </c>
      <c r="B57" s="39">
        <v>1350253</v>
      </c>
      <c r="C57" s="47" t="s">
        <v>417</v>
      </c>
      <c r="D57" s="39" t="s">
        <v>249</v>
      </c>
      <c r="E57" s="39">
        <v>1880</v>
      </c>
      <c r="F57" s="39">
        <v>142</v>
      </c>
      <c r="G57" s="230" t="s">
        <v>194</v>
      </c>
      <c r="H57" s="296"/>
      <c r="I57" s="232">
        <f t="shared" si="0"/>
        <v>4</v>
      </c>
      <c r="J57" s="232" t="str">
        <f t="shared" si="2"/>
        <v>X</v>
      </c>
      <c r="K57" s="239">
        <f t="shared" si="7"/>
        <v>0</v>
      </c>
    </row>
    <row r="58" spans="1:11" ht="12.75">
      <c r="A58" s="236">
        <f t="shared" si="5"/>
        <v>57</v>
      </c>
      <c r="B58" s="39">
        <v>1221832</v>
      </c>
      <c r="C58" s="47" t="s">
        <v>519</v>
      </c>
      <c r="D58" s="39" t="s">
        <v>5</v>
      </c>
      <c r="E58" s="39">
        <v>1877</v>
      </c>
      <c r="F58" s="39">
        <v>140</v>
      </c>
      <c r="G58" s="230" t="s">
        <v>587</v>
      </c>
      <c r="H58" s="296"/>
      <c r="I58" s="232">
        <f t="shared" si="0"/>
        <v>5</v>
      </c>
      <c r="J58" s="232" t="str">
        <f t="shared" si="2"/>
        <v>T</v>
      </c>
      <c r="K58" s="239">
        <f t="shared" si="7"/>
        <v>0</v>
      </c>
    </row>
    <row r="59" spans="1:11" ht="12.75">
      <c r="A59" s="236">
        <f t="shared" si="5"/>
        <v>58</v>
      </c>
      <c r="B59" s="39">
        <v>1057514</v>
      </c>
      <c r="C59" s="47" t="s">
        <v>520</v>
      </c>
      <c r="D59" s="39" t="s">
        <v>0</v>
      </c>
      <c r="E59" s="39">
        <v>1877</v>
      </c>
      <c r="F59" s="39">
        <v>140</v>
      </c>
      <c r="G59" s="230" t="s">
        <v>565</v>
      </c>
      <c r="H59" s="296"/>
      <c r="I59" s="232">
        <f t="shared" si="0"/>
        <v>5</v>
      </c>
      <c r="J59" s="232" t="str">
        <f t="shared" si="2"/>
        <v>C</v>
      </c>
      <c r="K59" s="239">
        <f>IF(AND(I59&gt;4,J59="X"),1,0)</f>
        <v>0</v>
      </c>
    </row>
    <row r="60" spans="1:11" ht="12.75">
      <c r="A60" s="236">
        <f t="shared" si="5"/>
        <v>59</v>
      </c>
      <c r="B60" s="39">
        <v>1046404</v>
      </c>
      <c r="C60" s="47" t="s">
        <v>521</v>
      </c>
      <c r="D60" s="39" t="s">
        <v>7</v>
      </c>
      <c r="E60" s="39">
        <v>1876</v>
      </c>
      <c r="F60" s="39">
        <v>136</v>
      </c>
      <c r="G60" s="230" t="s">
        <v>565</v>
      </c>
      <c r="H60" s="296"/>
      <c r="I60" s="232">
        <f t="shared" si="0"/>
        <v>5</v>
      </c>
      <c r="J60" s="232" t="str">
        <f t="shared" si="2"/>
        <v>C</v>
      </c>
      <c r="K60" s="239">
        <f aca="true" t="shared" si="8" ref="K60:K73">IF(AND(I60&gt;4,J60="X"),1,0)</f>
        <v>0</v>
      </c>
    </row>
    <row r="61" spans="1:11" ht="12.75">
      <c r="A61" s="236">
        <f t="shared" si="5"/>
        <v>60</v>
      </c>
      <c r="B61" s="39">
        <v>1001492</v>
      </c>
      <c r="C61" s="47" t="s">
        <v>339</v>
      </c>
      <c r="D61" s="39">
        <v>7</v>
      </c>
      <c r="E61" s="39">
        <v>1873</v>
      </c>
      <c r="F61" s="39">
        <v>134</v>
      </c>
      <c r="G61" s="230" t="s">
        <v>99</v>
      </c>
      <c r="H61" s="296"/>
      <c r="I61" s="232">
        <f t="shared" si="0"/>
        <v>7</v>
      </c>
      <c r="J61" s="232" t="str">
        <f t="shared" si="2"/>
        <v>X</v>
      </c>
      <c r="K61" s="239">
        <f t="shared" si="8"/>
        <v>1</v>
      </c>
    </row>
    <row r="62" spans="1:11" ht="12.75">
      <c r="A62" s="236">
        <f t="shared" si="5"/>
        <v>61</v>
      </c>
      <c r="B62" s="39">
        <v>2567521</v>
      </c>
      <c r="C62" s="47" t="s">
        <v>416</v>
      </c>
      <c r="D62" s="39" t="s">
        <v>247</v>
      </c>
      <c r="E62" s="39">
        <v>1873</v>
      </c>
      <c r="F62" s="39">
        <v>134</v>
      </c>
      <c r="G62" s="230" t="s">
        <v>84</v>
      </c>
      <c r="H62" s="296"/>
      <c r="I62" s="232">
        <f t="shared" si="0"/>
        <v>4</v>
      </c>
      <c r="J62" s="232" t="str">
        <f t="shared" si="2"/>
        <v>X</v>
      </c>
      <c r="K62" s="239">
        <f t="shared" si="8"/>
        <v>0</v>
      </c>
    </row>
    <row r="63" spans="1:11" ht="12.75">
      <c r="A63" s="236">
        <f t="shared" si="5"/>
        <v>62</v>
      </c>
      <c r="B63" s="39">
        <v>2511927</v>
      </c>
      <c r="C63" s="47" t="s">
        <v>418</v>
      </c>
      <c r="D63" s="39" t="s">
        <v>252</v>
      </c>
      <c r="E63" s="39">
        <v>1866</v>
      </c>
      <c r="F63" s="39">
        <v>130</v>
      </c>
      <c r="G63" s="230" t="s">
        <v>194</v>
      </c>
      <c r="H63" s="296"/>
      <c r="I63" s="232">
        <f t="shared" si="0"/>
        <v>4</v>
      </c>
      <c r="J63" s="232" t="str">
        <f t="shared" si="2"/>
        <v>X</v>
      </c>
      <c r="K63" s="239">
        <f t="shared" si="8"/>
        <v>0</v>
      </c>
    </row>
    <row r="64" spans="1:11" ht="12.75">
      <c r="A64" s="236">
        <f t="shared" si="5"/>
        <v>63</v>
      </c>
      <c r="B64" s="39">
        <v>2011022</v>
      </c>
      <c r="C64" s="47" t="s">
        <v>522</v>
      </c>
      <c r="D64" s="39" t="s">
        <v>0</v>
      </c>
      <c r="E64" s="39">
        <v>1861</v>
      </c>
      <c r="F64" s="39">
        <v>128</v>
      </c>
      <c r="G64" s="230" t="s">
        <v>577</v>
      </c>
      <c r="H64" s="296"/>
      <c r="I64" s="232">
        <f t="shared" si="0"/>
        <v>5</v>
      </c>
      <c r="J64" s="232" t="str">
        <f t="shared" si="2"/>
        <v>J</v>
      </c>
      <c r="K64" s="239">
        <f t="shared" si="8"/>
        <v>0</v>
      </c>
    </row>
    <row r="65" spans="1:11" ht="12.75">
      <c r="A65" s="236">
        <f t="shared" si="5"/>
        <v>64</v>
      </c>
      <c r="B65" s="39">
        <v>1108385</v>
      </c>
      <c r="C65" s="47" t="s">
        <v>523</v>
      </c>
      <c r="D65" s="39" t="s">
        <v>0</v>
      </c>
      <c r="E65" s="39">
        <v>1860</v>
      </c>
      <c r="F65" s="39">
        <v>126</v>
      </c>
      <c r="G65" s="230" t="s">
        <v>588</v>
      </c>
      <c r="H65" s="296"/>
      <c r="I65" s="232">
        <f t="shared" si="0"/>
        <v>5</v>
      </c>
      <c r="J65" s="232" t="str">
        <f t="shared" si="2"/>
        <v>J</v>
      </c>
      <c r="K65" s="239">
        <f t="shared" si="8"/>
        <v>0</v>
      </c>
    </row>
    <row r="66" spans="1:11" ht="12.75">
      <c r="A66" s="236">
        <f t="shared" si="5"/>
        <v>65</v>
      </c>
      <c r="B66" s="39">
        <v>1012918</v>
      </c>
      <c r="C66" s="47" t="s">
        <v>93</v>
      </c>
      <c r="D66" s="39" t="s">
        <v>2</v>
      </c>
      <c r="E66" s="39">
        <v>1856</v>
      </c>
      <c r="F66" s="39">
        <v>124</v>
      </c>
      <c r="G66" s="230" t="s">
        <v>84</v>
      </c>
      <c r="H66" s="296"/>
      <c r="I66" s="232">
        <f aca="true" t="shared" si="9" ref="I66:I127">IF(D66="",0,VALUE(LEFT(D66)))</f>
        <v>5</v>
      </c>
      <c r="J66" s="232" t="str">
        <f t="shared" si="2"/>
        <v>X</v>
      </c>
      <c r="K66" s="239">
        <f t="shared" si="8"/>
        <v>1</v>
      </c>
    </row>
    <row r="67" spans="1:11" ht="12.75">
      <c r="A67" s="236">
        <f aca="true" t="shared" si="10" ref="A67:A130">A66+1</f>
        <v>66</v>
      </c>
      <c r="B67" s="39">
        <v>1307401</v>
      </c>
      <c r="C67" s="47" t="s">
        <v>524</v>
      </c>
      <c r="D67" s="39" t="s">
        <v>14</v>
      </c>
      <c r="E67" s="39">
        <v>1840</v>
      </c>
      <c r="F67" s="39">
        <v>122</v>
      </c>
      <c r="G67" s="230" t="s">
        <v>589</v>
      </c>
      <c r="H67" s="296"/>
      <c r="I67" s="232">
        <f t="shared" si="9"/>
        <v>6</v>
      </c>
      <c r="J67" s="232" t="str">
        <f aca="true" t="shared" si="11" ref="J67:J130">LEFT(G67)</f>
        <v>T</v>
      </c>
      <c r="K67" s="239">
        <f t="shared" si="8"/>
        <v>0</v>
      </c>
    </row>
    <row r="68" spans="1:11" ht="12.75">
      <c r="A68" s="236">
        <f t="shared" si="10"/>
        <v>67</v>
      </c>
      <c r="B68" s="39">
        <v>2227083</v>
      </c>
      <c r="C68" s="47" t="s">
        <v>525</v>
      </c>
      <c r="D68" s="39" t="s">
        <v>2</v>
      </c>
      <c r="E68" s="39">
        <v>1837</v>
      </c>
      <c r="F68" s="39">
        <v>120</v>
      </c>
      <c r="G68" s="230" t="s">
        <v>590</v>
      </c>
      <c r="H68" s="296"/>
      <c r="I68" s="232">
        <f t="shared" si="9"/>
        <v>5</v>
      </c>
      <c r="J68" s="232" t="str">
        <f t="shared" si="11"/>
        <v>C</v>
      </c>
      <c r="K68" s="239">
        <f t="shared" si="8"/>
        <v>0</v>
      </c>
    </row>
    <row r="69" spans="1:11" ht="12.75">
      <c r="A69" s="236">
        <f t="shared" si="10"/>
        <v>68</v>
      </c>
      <c r="B69" s="39">
        <v>1129448</v>
      </c>
      <c r="C69" s="47" t="s">
        <v>526</v>
      </c>
      <c r="D69" s="39" t="s">
        <v>5</v>
      </c>
      <c r="E69" s="39">
        <v>1835</v>
      </c>
      <c r="F69" s="39">
        <v>118</v>
      </c>
      <c r="G69" s="230" t="s">
        <v>587</v>
      </c>
      <c r="H69" s="296"/>
      <c r="I69" s="232">
        <f t="shared" si="9"/>
        <v>5</v>
      </c>
      <c r="J69" s="232" t="str">
        <f t="shared" si="11"/>
        <v>T</v>
      </c>
      <c r="K69" s="239">
        <f t="shared" si="8"/>
        <v>0</v>
      </c>
    </row>
    <row r="70" spans="1:11" ht="12.75">
      <c r="A70" s="236">
        <f t="shared" si="10"/>
        <v>69</v>
      </c>
      <c r="B70" s="39">
        <v>1016971</v>
      </c>
      <c r="C70" s="47" t="s">
        <v>527</v>
      </c>
      <c r="D70" s="39" t="s">
        <v>249</v>
      </c>
      <c r="E70" s="39">
        <v>1835</v>
      </c>
      <c r="F70" s="39">
        <v>118</v>
      </c>
      <c r="G70" s="230" t="s">
        <v>586</v>
      </c>
      <c r="H70" s="296"/>
      <c r="I70" s="232">
        <f t="shared" si="9"/>
        <v>4</v>
      </c>
      <c r="J70" s="232" t="str">
        <f t="shared" si="11"/>
        <v>C</v>
      </c>
      <c r="K70" s="239">
        <f t="shared" si="8"/>
        <v>0</v>
      </c>
    </row>
    <row r="71" spans="1:11" ht="12.75">
      <c r="A71" s="236">
        <f t="shared" si="10"/>
        <v>70</v>
      </c>
      <c r="B71" s="39">
        <v>2504126</v>
      </c>
      <c r="C71" s="47" t="s">
        <v>424</v>
      </c>
      <c r="D71" s="39" t="s">
        <v>252</v>
      </c>
      <c r="E71" s="39">
        <v>1829</v>
      </c>
      <c r="F71" s="39">
        <v>114</v>
      </c>
      <c r="G71" s="230" t="s">
        <v>84</v>
      </c>
      <c r="H71" s="296"/>
      <c r="I71" s="232">
        <f t="shared" si="9"/>
        <v>4</v>
      </c>
      <c r="J71" s="232" t="str">
        <f t="shared" si="11"/>
        <v>X</v>
      </c>
      <c r="K71" s="239">
        <f t="shared" si="8"/>
        <v>0</v>
      </c>
    </row>
    <row r="72" spans="1:11" ht="12.75">
      <c r="A72" s="236">
        <f t="shared" si="10"/>
        <v>71</v>
      </c>
      <c r="B72" s="39">
        <v>1011357</v>
      </c>
      <c r="C72" s="47" t="s">
        <v>528</v>
      </c>
      <c r="D72" s="39" t="s">
        <v>0</v>
      </c>
      <c r="E72" s="39">
        <v>1825</v>
      </c>
      <c r="F72" s="39">
        <v>112</v>
      </c>
      <c r="G72" s="230" t="s">
        <v>591</v>
      </c>
      <c r="H72" s="296"/>
      <c r="I72" s="232">
        <f t="shared" si="9"/>
        <v>5</v>
      </c>
      <c r="J72" s="232" t="str">
        <f t="shared" si="11"/>
        <v>C</v>
      </c>
      <c r="K72" s="239">
        <f>IF(AND(I72&gt;4,J72="X"),1,0)</f>
        <v>0</v>
      </c>
    </row>
    <row r="73" spans="1:11" ht="12.75">
      <c r="A73" s="236">
        <f t="shared" si="10"/>
        <v>72</v>
      </c>
      <c r="B73" s="39">
        <v>1053575</v>
      </c>
      <c r="C73" s="47" t="s">
        <v>529</v>
      </c>
      <c r="D73" s="39" t="s">
        <v>2</v>
      </c>
      <c r="E73" s="39">
        <v>1822</v>
      </c>
      <c r="F73" s="39">
        <v>110</v>
      </c>
      <c r="G73" s="230" t="s">
        <v>570</v>
      </c>
      <c r="H73" s="296"/>
      <c r="I73" s="232">
        <f t="shared" si="9"/>
        <v>5</v>
      </c>
      <c r="J73" s="232" t="str">
        <f t="shared" si="11"/>
        <v>C</v>
      </c>
      <c r="K73" s="239">
        <f t="shared" si="8"/>
        <v>0</v>
      </c>
    </row>
    <row r="74" spans="1:11" ht="12.75">
      <c r="A74" s="236">
        <f t="shared" si="10"/>
        <v>73</v>
      </c>
      <c r="B74" s="39">
        <v>1711243</v>
      </c>
      <c r="C74" s="47" t="s">
        <v>530</v>
      </c>
      <c r="D74" s="39" t="s">
        <v>0</v>
      </c>
      <c r="E74" s="39">
        <v>1812</v>
      </c>
      <c r="F74" s="39">
        <v>108</v>
      </c>
      <c r="G74" s="230" t="s">
        <v>592</v>
      </c>
      <c r="H74" s="296"/>
      <c r="I74" s="232">
        <f t="shared" si="9"/>
        <v>5</v>
      </c>
      <c r="J74" s="232" t="str">
        <f t="shared" si="11"/>
        <v>C</v>
      </c>
      <c r="K74" s="239">
        <f>IF(AND(I74&gt;4,J74="X"),1,0)</f>
        <v>0</v>
      </c>
    </row>
    <row r="75" spans="1:11" ht="12.75">
      <c r="A75" s="236">
        <f t="shared" si="10"/>
        <v>74</v>
      </c>
      <c r="B75" s="39">
        <v>1008002</v>
      </c>
      <c r="C75" s="47" t="s">
        <v>531</v>
      </c>
      <c r="D75" s="39" t="s">
        <v>0</v>
      </c>
      <c r="E75" s="39">
        <v>1810</v>
      </c>
      <c r="F75" s="39">
        <v>106</v>
      </c>
      <c r="G75" s="230" t="s">
        <v>582</v>
      </c>
      <c r="H75" s="296"/>
      <c r="I75" s="232">
        <f t="shared" si="9"/>
        <v>5</v>
      </c>
      <c r="J75" s="232" t="str">
        <f t="shared" si="11"/>
        <v>W</v>
      </c>
      <c r="K75" s="239">
        <f aca="true" t="shared" si="12" ref="K75:K93">IF(AND(I75&gt;4,J75="X"),1,0)</f>
        <v>0</v>
      </c>
    </row>
    <row r="76" spans="1:11" ht="12.75">
      <c r="A76" s="236">
        <f t="shared" si="10"/>
        <v>75</v>
      </c>
      <c r="B76" s="39">
        <v>2291393</v>
      </c>
      <c r="C76" s="47" t="s">
        <v>532</v>
      </c>
      <c r="D76" s="39" t="s">
        <v>0</v>
      </c>
      <c r="E76" s="39">
        <v>1808</v>
      </c>
      <c r="F76" s="39">
        <v>104</v>
      </c>
      <c r="G76" s="230" t="s">
        <v>565</v>
      </c>
      <c r="H76" s="296"/>
      <c r="I76" s="232">
        <f t="shared" si="9"/>
        <v>5</v>
      </c>
      <c r="J76" s="232" t="str">
        <f t="shared" si="11"/>
        <v>C</v>
      </c>
      <c r="K76" s="239">
        <f t="shared" si="12"/>
        <v>0</v>
      </c>
    </row>
    <row r="77" spans="1:11" ht="12.75">
      <c r="A77" s="236">
        <f t="shared" si="10"/>
        <v>76</v>
      </c>
      <c r="B77" s="39">
        <v>1031603</v>
      </c>
      <c r="C77" s="47" t="s">
        <v>104</v>
      </c>
      <c r="D77" s="39" t="s">
        <v>5</v>
      </c>
      <c r="E77" s="39">
        <v>1806</v>
      </c>
      <c r="F77" s="39">
        <v>102</v>
      </c>
      <c r="G77" s="230" t="s">
        <v>99</v>
      </c>
      <c r="H77" s="296"/>
      <c r="I77" s="232">
        <f t="shared" si="9"/>
        <v>5</v>
      </c>
      <c r="J77" s="232" t="str">
        <f t="shared" si="11"/>
        <v>X</v>
      </c>
      <c r="K77" s="239">
        <f t="shared" si="12"/>
        <v>1</v>
      </c>
    </row>
    <row r="78" spans="1:11" ht="12.75">
      <c r="A78" s="236">
        <f t="shared" si="10"/>
        <v>77</v>
      </c>
      <c r="B78" s="39">
        <v>1211034</v>
      </c>
      <c r="C78" s="47" t="s">
        <v>533</v>
      </c>
      <c r="D78" s="39" t="s">
        <v>0</v>
      </c>
      <c r="E78" s="39">
        <v>1803</v>
      </c>
      <c r="F78" s="39">
        <v>100</v>
      </c>
      <c r="G78" s="230" t="s">
        <v>593</v>
      </c>
      <c r="H78" s="296"/>
      <c r="I78" s="232">
        <f t="shared" si="9"/>
        <v>5</v>
      </c>
      <c r="J78" s="232" t="str">
        <f t="shared" si="11"/>
        <v>J</v>
      </c>
      <c r="K78" s="239">
        <f t="shared" si="12"/>
        <v>0</v>
      </c>
    </row>
    <row r="79" spans="1:11" ht="12.75">
      <c r="A79" s="236">
        <f t="shared" si="10"/>
        <v>78</v>
      </c>
      <c r="B79" s="39">
        <v>1118766</v>
      </c>
      <c r="C79" s="47" t="s">
        <v>110</v>
      </c>
      <c r="D79" s="39" t="s">
        <v>5</v>
      </c>
      <c r="E79" s="39">
        <v>1802</v>
      </c>
      <c r="F79" s="39">
        <v>98</v>
      </c>
      <c r="G79" s="230" t="s">
        <v>99</v>
      </c>
      <c r="H79" s="296"/>
      <c r="I79" s="232">
        <f t="shared" si="9"/>
        <v>5</v>
      </c>
      <c r="J79" s="232" t="str">
        <f t="shared" si="11"/>
        <v>X</v>
      </c>
      <c r="K79" s="239">
        <f t="shared" si="12"/>
        <v>1</v>
      </c>
    </row>
    <row r="80" spans="1:11" ht="12.75">
      <c r="A80" s="236">
        <f t="shared" si="10"/>
        <v>79</v>
      </c>
      <c r="B80" s="39">
        <v>2373724</v>
      </c>
      <c r="C80" s="47" t="s">
        <v>534</v>
      </c>
      <c r="D80" s="39" t="s">
        <v>252</v>
      </c>
      <c r="E80" s="39">
        <v>1801</v>
      </c>
      <c r="F80" s="39">
        <v>96</v>
      </c>
      <c r="G80" s="230" t="s">
        <v>594</v>
      </c>
      <c r="H80" s="296"/>
      <c r="I80" s="232">
        <f t="shared" si="9"/>
        <v>4</v>
      </c>
      <c r="J80" s="232" t="str">
        <f t="shared" si="11"/>
        <v>C</v>
      </c>
      <c r="K80" s="239">
        <f t="shared" si="12"/>
        <v>0</v>
      </c>
    </row>
    <row r="81" spans="1:11" ht="12.75">
      <c r="A81" s="236">
        <f t="shared" si="10"/>
        <v>80</v>
      </c>
      <c r="B81" s="39">
        <v>1112133</v>
      </c>
      <c r="C81" s="47" t="s">
        <v>182</v>
      </c>
      <c r="D81" s="39" t="s">
        <v>2</v>
      </c>
      <c r="E81" s="39">
        <v>1797</v>
      </c>
      <c r="F81" s="39">
        <v>94</v>
      </c>
      <c r="G81" s="230" t="s">
        <v>181</v>
      </c>
      <c r="H81" s="296"/>
      <c r="I81" s="232">
        <f t="shared" si="9"/>
        <v>5</v>
      </c>
      <c r="J81" s="232" t="str">
        <f t="shared" si="11"/>
        <v>X</v>
      </c>
      <c r="K81" s="239">
        <f t="shared" si="12"/>
        <v>1</v>
      </c>
    </row>
    <row r="82" spans="1:11" ht="12.75">
      <c r="A82" s="236">
        <f t="shared" si="10"/>
        <v>81</v>
      </c>
      <c r="B82" s="39">
        <v>1041848</v>
      </c>
      <c r="C82" s="47" t="s">
        <v>106</v>
      </c>
      <c r="D82" s="39" t="s">
        <v>7</v>
      </c>
      <c r="E82" s="39">
        <v>1792</v>
      </c>
      <c r="F82" s="39">
        <v>92</v>
      </c>
      <c r="G82" s="230" t="s">
        <v>99</v>
      </c>
      <c r="H82" s="296"/>
      <c r="I82" s="232">
        <f t="shared" si="9"/>
        <v>5</v>
      </c>
      <c r="J82" s="232" t="str">
        <f t="shared" si="11"/>
        <v>X</v>
      </c>
      <c r="K82" s="239">
        <f t="shared" si="12"/>
        <v>1</v>
      </c>
    </row>
    <row r="83" spans="1:11" ht="12.75">
      <c r="A83" s="236">
        <f t="shared" si="10"/>
        <v>82</v>
      </c>
      <c r="B83" s="39">
        <v>2306381</v>
      </c>
      <c r="C83" s="47" t="s">
        <v>535</v>
      </c>
      <c r="D83" s="39" t="s">
        <v>252</v>
      </c>
      <c r="E83" s="39">
        <v>1784</v>
      </c>
      <c r="F83" s="39">
        <v>90</v>
      </c>
      <c r="G83" s="230" t="s">
        <v>595</v>
      </c>
      <c r="H83" s="296"/>
      <c r="I83" s="232">
        <f t="shared" si="9"/>
        <v>4</v>
      </c>
      <c r="J83" s="232" t="str">
        <f t="shared" si="11"/>
        <v>T</v>
      </c>
      <c r="K83" s="239">
        <f t="shared" si="12"/>
        <v>0</v>
      </c>
    </row>
    <row r="84" spans="1:11" ht="12.75">
      <c r="A84" s="236">
        <f t="shared" si="10"/>
        <v>83</v>
      </c>
      <c r="B84" s="39">
        <v>1170311</v>
      </c>
      <c r="C84" s="47" t="s">
        <v>536</v>
      </c>
      <c r="D84" s="39" t="s">
        <v>252</v>
      </c>
      <c r="E84" s="39">
        <v>1781</v>
      </c>
      <c r="F84" s="39">
        <v>88</v>
      </c>
      <c r="G84" s="230" t="s">
        <v>573</v>
      </c>
      <c r="H84" s="296"/>
      <c r="I84" s="232">
        <f t="shared" si="9"/>
        <v>4</v>
      </c>
      <c r="J84" s="232" t="str">
        <f t="shared" si="11"/>
        <v>J</v>
      </c>
      <c r="K84" s="239">
        <f t="shared" si="12"/>
        <v>0</v>
      </c>
    </row>
    <row r="85" spans="1:11" ht="12.75">
      <c r="A85" s="236">
        <f t="shared" si="10"/>
        <v>84</v>
      </c>
      <c r="B85" s="39">
        <v>1013636</v>
      </c>
      <c r="C85" s="47" t="s">
        <v>537</v>
      </c>
      <c r="D85" s="39" t="s">
        <v>249</v>
      </c>
      <c r="E85" s="39">
        <v>1780</v>
      </c>
      <c r="F85" s="39">
        <v>86</v>
      </c>
      <c r="G85" s="230" t="s">
        <v>582</v>
      </c>
      <c r="H85" s="296"/>
      <c r="I85" s="232">
        <f t="shared" si="9"/>
        <v>4</v>
      </c>
      <c r="J85" s="232" t="str">
        <f t="shared" si="11"/>
        <v>W</v>
      </c>
      <c r="K85" s="239">
        <f t="shared" si="12"/>
        <v>0</v>
      </c>
    </row>
    <row r="86" spans="1:11" ht="12.75">
      <c r="A86" s="236">
        <f t="shared" si="10"/>
        <v>85</v>
      </c>
      <c r="B86" s="39">
        <v>1007734</v>
      </c>
      <c r="C86" s="47" t="s">
        <v>538</v>
      </c>
      <c r="D86" s="39" t="s">
        <v>2</v>
      </c>
      <c r="E86" s="39">
        <v>1779</v>
      </c>
      <c r="F86" s="39">
        <v>84</v>
      </c>
      <c r="G86" s="230" t="s">
        <v>596</v>
      </c>
      <c r="H86" s="296"/>
      <c r="I86" s="232">
        <f t="shared" si="9"/>
        <v>5</v>
      </c>
      <c r="J86" s="232" t="str">
        <f t="shared" si="11"/>
        <v>V</v>
      </c>
      <c r="K86" s="239">
        <f t="shared" si="12"/>
        <v>0</v>
      </c>
    </row>
    <row r="87" spans="1:11" ht="12.75">
      <c r="A87" s="236">
        <f t="shared" si="10"/>
        <v>86</v>
      </c>
      <c r="B87" s="39">
        <v>1770476</v>
      </c>
      <c r="C87" s="47" t="s">
        <v>539</v>
      </c>
      <c r="D87" s="39" t="s">
        <v>250</v>
      </c>
      <c r="E87" s="39">
        <v>1772</v>
      </c>
      <c r="F87" s="39">
        <v>82</v>
      </c>
      <c r="G87" s="230" t="s">
        <v>597</v>
      </c>
      <c r="H87" s="296"/>
      <c r="I87" s="232">
        <f t="shared" si="9"/>
        <v>4</v>
      </c>
      <c r="J87" s="232" t="str">
        <f t="shared" si="11"/>
        <v>V</v>
      </c>
      <c r="K87" s="239">
        <f>IF(AND(I87&gt;4,J87="X"),1,0)</f>
        <v>0</v>
      </c>
    </row>
    <row r="88" spans="1:11" ht="12.75">
      <c r="A88" s="236">
        <f t="shared" si="10"/>
        <v>87</v>
      </c>
      <c r="B88" s="39">
        <v>2336861</v>
      </c>
      <c r="C88" s="47" t="s">
        <v>540</v>
      </c>
      <c r="D88" s="39" t="s">
        <v>7</v>
      </c>
      <c r="E88" s="39">
        <v>1771</v>
      </c>
      <c r="F88" s="39">
        <v>80</v>
      </c>
      <c r="G88" s="230" t="s">
        <v>586</v>
      </c>
      <c r="H88" s="296"/>
      <c r="I88" s="232">
        <f t="shared" si="9"/>
        <v>5</v>
      </c>
      <c r="J88" s="232" t="str">
        <f t="shared" si="11"/>
        <v>C</v>
      </c>
      <c r="K88" s="239">
        <f t="shared" si="12"/>
        <v>0</v>
      </c>
    </row>
    <row r="89" spans="1:11" ht="12.75">
      <c r="A89" s="236">
        <f t="shared" si="10"/>
        <v>88</v>
      </c>
      <c r="B89" s="39">
        <v>1151567</v>
      </c>
      <c r="C89" s="47" t="s">
        <v>541</v>
      </c>
      <c r="D89" s="39" t="s">
        <v>0</v>
      </c>
      <c r="E89" s="39">
        <v>1765</v>
      </c>
      <c r="F89" s="39">
        <v>78</v>
      </c>
      <c r="G89" s="230" t="s">
        <v>586</v>
      </c>
      <c r="H89" s="296"/>
      <c r="I89" s="232">
        <f t="shared" si="9"/>
        <v>5</v>
      </c>
      <c r="J89" s="232" t="str">
        <f t="shared" si="11"/>
        <v>C</v>
      </c>
      <c r="K89" s="239">
        <f t="shared" si="12"/>
        <v>0</v>
      </c>
    </row>
    <row r="90" spans="1:11" ht="12.75">
      <c r="A90" s="236">
        <f t="shared" si="10"/>
        <v>89</v>
      </c>
      <c r="B90" s="39">
        <v>2072493</v>
      </c>
      <c r="C90" s="47" t="s">
        <v>542</v>
      </c>
      <c r="D90" s="39" t="s">
        <v>0</v>
      </c>
      <c r="E90" s="39">
        <v>1765</v>
      </c>
      <c r="F90" s="39">
        <v>78</v>
      </c>
      <c r="G90" s="230" t="s">
        <v>592</v>
      </c>
      <c r="H90" s="296"/>
      <c r="I90" s="232">
        <f t="shared" si="9"/>
        <v>5</v>
      </c>
      <c r="J90" s="232" t="str">
        <f t="shared" si="11"/>
        <v>C</v>
      </c>
      <c r="K90" s="239">
        <f t="shared" si="12"/>
        <v>0</v>
      </c>
    </row>
    <row r="91" spans="1:11" ht="12.75">
      <c r="A91" s="236">
        <f t="shared" si="10"/>
        <v>90</v>
      </c>
      <c r="B91" s="39">
        <v>1113514</v>
      </c>
      <c r="C91" s="47" t="s">
        <v>543</v>
      </c>
      <c r="D91" s="39" t="s">
        <v>252</v>
      </c>
      <c r="E91" s="39">
        <v>1761</v>
      </c>
      <c r="F91" s="39">
        <v>74</v>
      </c>
      <c r="G91" s="230" t="s">
        <v>586</v>
      </c>
      <c r="H91" s="296"/>
      <c r="I91" s="232">
        <f t="shared" si="9"/>
        <v>4</v>
      </c>
      <c r="J91" s="232" t="str">
        <f t="shared" si="11"/>
        <v>C</v>
      </c>
      <c r="K91" s="239">
        <f t="shared" si="12"/>
        <v>0</v>
      </c>
    </row>
    <row r="92" spans="1:11" ht="12.75">
      <c r="A92" s="236">
        <f t="shared" si="10"/>
        <v>91</v>
      </c>
      <c r="B92" s="39">
        <v>1090978</v>
      </c>
      <c r="C92" s="47" t="s">
        <v>113</v>
      </c>
      <c r="D92" s="39" t="s">
        <v>11</v>
      </c>
      <c r="E92" s="39">
        <v>1758</v>
      </c>
      <c r="F92" s="39">
        <v>72</v>
      </c>
      <c r="G92" s="230" t="s">
        <v>99</v>
      </c>
      <c r="H92" s="296"/>
      <c r="I92" s="232">
        <f t="shared" si="9"/>
        <v>6</v>
      </c>
      <c r="J92" s="232" t="str">
        <f t="shared" si="11"/>
        <v>X</v>
      </c>
      <c r="K92" s="239">
        <f t="shared" si="12"/>
        <v>1</v>
      </c>
    </row>
    <row r="93" spans="1:11" ht="12.75">
      <c r="A93" s="236">
        <f t="shared" si="10"/>
        <v>92</v>
      </c>
      <c r="B93" s="39">
        <v>2504104</v>
      </c>
      <c r="C93" s="47" t="s">
        <v>185</v>
      </c>
      <c r="D93" s="39" t="s">
        <v>7</v>
      </c>
      <c r="E93" s="39">
        <v>1755</v>
      </c>
      <c r="F93" s="39">
        <v>70</v>
      </c>
      <c r="G93" s="230" t="s">
        <v>181</v>
      </c>
      <c r="H93" s="296"/>
      <c r="I93" s="232">
        <f t="shared" si="9"/>
        <v>5</v>
      </c>
      <c r="J93" s="232" t="str">
        <f t="shared" si="11"/>
        <v>X</v>
      </c>
      <c r="K93" s="239">
        <f t="shared" si="12"/>
        <v>1</v>
      </c>
    </row>
    <row r="94" spans="1:11" ht="12.75">
      <c r="A94" s="236">
        <f t="shared" si="10"/>
        <v>93</v>
      </c>
      <c r="B94" s="39">
        <v>1023747</v>
      </c>
      <c r="C94" s="47" t="s">
        <v>183</v>
      </c>
      <c r="D94" s="39" t="s">
        <v>7</v>
      </c>
      <c r="E94" s="39">
        <v>1747</v>
      </c>
      <c r="F94" s="39">
        <v>68</v>
      </c>
      <c r="G94" s="230" t="s">
        <v>181</v>
      </c>
      <c r="H94" s="296"/>
      <c r="I94" s="232">
        <f t="shared" si="9"/>
        <v>5</v>
      </c>
      <c r="J94" s="232" t="str">
        <f t="shared" si="11"/>
        <v>X</v>
      </c>
      <c r="K94" s="239">
        <f>IF(AND(I94&gt;4,J94="X"),1,0)</f>
        <v>1</v>
      </c>
    </row>
    <row r="95" spans="1:11" ht="12.75">
      <c r="A95" s="236">
        <f t="shared" si="10"/>
        <v>94</v>
      </c>
      <c r="B95" s="39">
        <v>2576824</v>
      </c>
      <c r="C95" s="47" t="s">
        <v>86</v>
      </c>
      <c r="D95" s="39" t="s">
        <v>0</v>
      </c>
      <c r="E95" s="39">
        <v>1743</v>
      </c>
      <c r="F95" s="39">
        <v>66</v>
      </c>
      <c r="G95" s="230" t="s">
        <v>84</v>
      </c>
      <c r="H95" s="296"/>
      <c r="I95" s="232">
        <f t="shared" si="9"/>
        <v>5</v>
      </c>
      <c r="J95" s="232" t="str">
        <f t="shared" si="11"/>
        <v>X</v>
      </c>
      <c r="K95" s="239">
        <f>IF(AND(I95&gt;4,J95="X"),1,0)</f>
        <v>1</v>
      </c>
    </row>
    <row r="96" spans="1:11" ht="12.75">
      <c r="A96" s="236">
        <f t="shared" si="10"/>
        <v>95</v>
      </c>
      <c r="B96" s="39">
        <v>1041589</v>
      </c>
      <c r="C96" s="47" t="s">
        <v>544</v>
      </c>
      <c r="D96" s="39" t="s">
        <v>2</v>
      </c>
      <c r="E96" s="39">
        <v>1741</v>
      </c>
      <c r="F96" s="39">
        <v>64</v>
      </c>
      <c r="G96" s="230" t="s">
        <v>565</v>
      </c>
      <c r="H96" s="296"/>
      <c r="I96" s="232">
        <f t="shared" si="9"/>
        <v>5</v>
      </c>
      <c r="J96" s="232" t="str">
        <f t="shared" si="11"/>
        <v>C</v>
      </c>
      <c r="K96" s="239">
        <f aca="true" t="shared" si="13" ref="K96:K114">IF(AND(I96&gt;4,J96="X"),1,0)</f>
        <v>0</v>
      </c>
    </row>
    <row r="97" spans="1:11" ht="12.75">
      <c r="A97" s="236">
        <f t="shared" si="10"/>
        <v>96</v>
      </c>
      <c r="B97" s="39">
        <v>2706328</v>
      </c>
      <c r="C97" s="47" t="s">
        <v>545</v>
      </c>
      <c r="D97" s="39" t="s">
        <v>0</v>
      </c>
      <c r="E97" s="39">
        <v>1740</v>
      </c>
      <c r="F97" s="39">
        <v>62</v>
      </c>
      <c r="G97" s="230" t="s">
        <v>473</v>
      </c>
      <c r="H97" s="296"/>
      <c r="I97" s="232">
        <f t="shared" si="9"/>
        <v>5</v>
      </c>
      <c r="J97" s="232" t="str">
        <f t="shared" si="11"/>
        <v>P</v>
      </c>
      <c r="K97" s="239">
        <f t="shared" si="13"/>
        <v>0</v>
      </c>
    </row>
    <row r="98" spans="1:11" ht="12.75">
      <c r="A98" s="236">
        <f t="shared" si="10"/>
        <v>97</v>
      </c>
      <c r="B98" s="39">
        <v>1224039</v>
      </c>
      <c r="C98" s="47" t="s">
        <v>546</v>
      </c>
      <c r="D98" s="39" t="s">
        <v>18</v>
      </c>
      <c r="E98" s="39">
        <v>1720</v>
      </c>
      <c r="F98" s="39">
        <v>60</v>
      </c>
      <c r="G98" s="230" t="s">
        <v>589</v>
      </c>
      <c r="H98" s="296"/>
      <c r="I98" s="232">
        <f t="shared" si="9"/>
        <v>6</v>
      </c>
      <c r="J98" s="232" t="str">
        <f t="shared" si="11"/>
        <v>T</v>
      </c>
      <c r="K98" s="239">
        <f t="shared" si="13"/>
        <v>0</v>
      </c>
    </row>
    <row r="99" spans="1:11" ht="12.75">
      <c r="A99" s="236">
        <f t="shared" si="10"/>
        <v>98</v>
      </c>
      <c r="B99" s="39">
        <v>2591952</v>
      </c>
      <c r="C99" s="47" t="s">
        <v>547</v>
      </c>
      <c r="D99" s="39" t="s">
        <v>5</v>
      </c>
      <c r="E99" s="39">
        <v>1718</v>
      </c>
      <c r="F99" s="39">
        <v>58</v>
      </c>
      <c r="G99" s="230" t="s">
        <v>567</v>
      </c>
      <c r="H99" s="296"/>
      <c r="I99" s="232">
        <f t="shared" si="9"/>
        <v>5</v>
      </c>
      <c r="J99" s="232" t="str">
        <f t="shared" si="11"/>
        <v>J</v>
      </c>
      <c r="K99" s="239">
        <f t="shared" si="13"/>
        <v>0</v>
      </c>
    </row>
    <row r="100" spans="1:11" ht="12.75">
      <c r="A100" s="236">
        <f t="shared" si="10"/>
        <v>99</v>
      </c>
      <c r="B100" s="39">
        <v>1010707</v>
      </c>
      <c r="C100" s="47" t="s">
        <v>548</v>
      </c>
      <c r="D100" s="39" t="s">
        <v>2</v>
      </c>
      <c r="E100" s="39">
        <v>1712</v>
      </c>
      <c r="F100" s="39">
        <v>56</v>
      </c>
      <c r="G100" s="230" t="s">
        <v>591</v>
      </c>
      <c r="H100" s="296"/>
      <c r="I100" s="232">
        <f t="shared" si="9"/>
        <v>5</v>
      </c>
      <c r="J100" s="232" t="str">
        <f t="shared" si="11"/>
        <v>C</v>
      </c>
      <c r="K100" s="239">
        <f t="shared" si="13"/>
        <v>0</v>
      </c>
    </row>
    <row r="101" spans="1:11" ht="12.75">
      <c r="A101" s="236">
        <f t="shared" si="10"/>
        <v>100</v>
      </c>
      <c r="B101" s="39">
        <v>2590839</v>
      </c>
      <c r="C101" s="47" t="s">
        <v>92</v>
      </c>
      <c r="D101" s="39" t="s">
        <v>2</v>
      </c>
      <c r="E101" s="39">
        <v>1710</v>
      </c>
      <c r="F101" s="39">
        <v>54</v>
      </c>
      <c r="G101" s="230" t="s">
        <v>84</v>
      </c>
      <c r="H101" s="296"/>
      <c r="I101" s="232">
        <f t="shared" si="9"/>
        <v>5</v>
      </c>
      <c r="J101" s="232" t="str">
        <f t="shared" si="11"/>
        <v>X</v>
      </c>
      <c r="K101" s="239">
        <f t="shared" si="13"/>
        <v>1</v>
      </c>
    </row>
    <row r="102" spans="1:11" ht="12.75">
      <c r="A102" s="236">
        <f t="shared" si="10"/>
        <v>101</v>
      </c>
      <c r="B102" s="39">
        <v>2548014</v>
      </c>
      <c r="C102" s="47" t="s">
        <v>133</v>
      </c>
      <c r="D102" s="39" t="s">
        <v>0</v>
      </c>
      <c r="E102" s="39">
        <v>1683</v>
      </c>
      <c r="F102" s="39">
        <v>52</v>
      </c>
      <c r="G102" s="230" t="s">
        <v>132</v>
      </c>
      <c r="H102" s="296"/>
      <c r="I102" s="232">
        <f t="shared" si="9"/>
        <v>5</v>
      </c>
      <c r="J102" s="232" t="str">
        <f t="shared" si="11"/>
        <v>X</v>
      </c>
      <c r="K102" s="239">
        <f t="shared" si="13"/>
        <v>1</v>
      </c>
    </row>
    <row r="103" spans="1:11" ht="12.75">
      <c r="A103" s="236">
        <f t="shared" si="10"/>
        <v>102</v>
      </c>
      <c r="B103" s="39">
        <v>3330699</v>
      </c>
      <c r="C103" s="47" t="s">
        <v>186</v>
      </c>
      <c r="D103" s="39" t="s">
        <v>7</v>
      </c>
      <c r="E103" s="39">
        <v>1675</v>
      </c>
      <c r="F103" s="39">
        <v>50</v>
      </c>
      <c r="G103" s="230" t="s">
        <v>181</v>
      </c>
      <c r="H103" s="296"/>
      <c r="I103" s="232">
        <f t="shared" si="9"/>
        <v>5</v>
      </c>
      <c r="J103" s="232" t="str">
        <f t="shared" si="11"/>
        <v>X</v>
      </c>
      <c r="K103" s="239">
        <f t="shared" si="13"/>
        <v>1</v>
      </c>
    </row>
    <row r="104" spans="1:11" ht="12.75">
      <c r="A104" s="236">
        <f t="shared" si="10"/>
        <v>103</v>
      </c>
      <c r="B104" s="39">
        <v>1042203</v>
      </c>
      <c r="C104" s="47" t="s">
        <v>549</v>
      </c>
      <c r="D104" s="39" t="s">
        <v>5</v>
      </c>
      <c r="E104" s="39">
        <v>1673</v>
      </c>
      <c r="F104" s="39">
        <v>48</v>
      </c>
      <c r="G104" s="230" t="s">
        <v>594</v>
      </c>
      <c r="H104" s="296"/>
      <c r="I104" s="232">
        <f t="shared" si="9"/>
        <v>5</v>
      </c>
      <c r="J104" s="232" t="str">
        <f t="shared" si="11"/>
        <v>C</v>
      </c>
      <c r="K104" s="239">
        <f t="shared" si="13"/>
        <v>0</v>
      </c>
    </row>
    <row r="105" spans="1:11" ht="12.75">
      <c r="A105" s="236">
        <f t="shared" si="10"/>
        <v>104</v>
      </c>
      <c r="B105" s="39">
        <v>1086751</v>
      </c>
      <c r="C105" s="47" t="s">
        <v>550</v>
      </c>
      <c r="D105" s="39" t="s">
        <v>2</v>
      </c>
      <c r="E105" s="39">
        <v>1669</v>
      </c>
      <c r="F105" s="39">
        <v>46</v>
      </c>
      <c r="G105" s="230" t="s">
        <v>594</v>
      </c>
      <c r="H105" s="296"/>
      <c r="I105" s="232">
        <f t="shared" si="9"/>
        <v>5</v>
      </c>
      <c r="J105" s="232" t="str">
        <f t="shared" si="11"/>
        <v>C</v>
      </c>
      <c r="K105" s="239">
        <f t="shared" si="13"/>
        <v>0</v>
      </c>
    </row>
    <row r="106" spans="1:11" ht="12.75">
      <c r="A106" s="236">
        <f t="shared" si="10"/>
        <v>105</v>
      </c>
      <c r="B106" s="39">
        <v>1045287</v>
      </c>
      <c r="C106" s="47" t="s">
        <v>551</v>
      </c>
      <c r="D106" s="39" t="s">
        <v>2</v>
      </c>
      <c r="E106" s="39">
        <v>1661</v>
      </c>
      <c r="F106" s="39">
        <v>44</v>
      </c>
      <c r="G106" s="230" t="s">
        <v>565</v>
      </c>
      <c r="H106" s="296"/>
      <c r="I106" s="232">
        <f t="shared" si="9"/>
        <v>5</v>
      </c>
      <c r="J106" s="232" t="str">
        <f t="shared" si="11"/>
        <v>C</v>
      </c>
      <c r="K106" s="239">
        <f t="shared" si="13"/>
        <v>0</v>
      </c>
    </row>
    <row r="107" spans="1:11" ht="12.75">
      <c r="A107" s="236">
        <f t="shared" si="10"/>
        <v>106</v>
      </c>
      <c r="B107" s="39">
        <v>2705612</v>
      </c>
      <c r="C107" s="47" t="s">
        <v>89</v>
      </c>
      <c r="D107" s="39" t="s">
        <v>0</v>
      </c>
      <c r="E107" s="39">
        <v>1661</v>
      </c>
      <c r="F107" s="39">
        <v>44</v>
      </c>
      <c r="G107" s="230" t="s">
        <v>84</v>
      </c>
      <c r="H107" s="296"/>
      <c r="I107" s="232">
        <f t="shared" si="9"/>
        <v>5</v>
      </c>
      <c r="J107" s="232" t="str">
        <f t="shared" si="11"/>
        <v>X</v>
      </c>
      <c r="K107" s="239">
        <f t="shared" si="13"/>
        <v>1</v>
      </c>
    </row>
    <row r="108" spans="1:11" ht="12.75">
      <c r="A108" s="236">
        <f t="shared" si="10"/>
        <v>107</v>
      </c>
      <c r="B108" s="39">
        <v>2630949</v>
      </c>
      <c r="C108" s="47" t="s">
        <v>552</v>
      </c>
      <c r="D108" s="39">
        <v>7</v>
      </c>
      <c r="E108" s="39">
        <v>1648</v>
      </c>
      <c r="F108" s="39">
        <v>40</v>
      </c>
      <c r="G108" s="230" t="s">
        <v>598</v>
      </c>
      <c r="H108" s="296"/>
      <c r="I108" s="232">
        <f t="shared" si="9"/>
        <v>7</v>
      </c>
      <c r="J108" s="232" t="str">
        <f t="shared" si="11"/>
        <v>C</v>
      </c>
      <c r="K108" s="239">
        <f>IF(AND(I108&gt;4,J108="X"),1,0)</f>
        <v>0</v>
      </c>
    </row>
    <row r="109" spans="1:11" ht="12.75">
      <c r="A109" s="236">
        <f t="shared" si="10"/>
        <v>108</v>
      </c>
      <c r="B109" s="39">
        <v>1282968</v>
      </c>
      <c r="C109" s="47" t="s">
        <v>553</v>
      </c>
      <c r="D109" s="39" t="s">
        <v>22</v>
      </c>
      <c r="E109" s="39">
        <v>1648</v>
      </c>
      <c r="F109" s="39">
        <v>40</v>
      </c>
      <c r="G109" s="230" t="s">
        <v>589</v>
      </c>
      <c r="H109" s="296"/>
      <c r="I109" s="232">
        <f t="shared" si="9"/>
        <v>6</v>
      </c>
      <c r="J109" s="232" t="str">
        <f t="shared" si="11"/>
        <v>T</v>
      </c>
      <c r="K109" s="239">
        <f t="shared" si="13"/>
        <v>0</v>
      </c>
    </row>
    <row r="110" spans="1:11" ht="12.75">
      <c r="A110" s="236">
        <f t="shared" si="10"/>
        <v>109</v>
      </c>
      <c r="B110" s="39">
        <v>2576892</v>
      </c>
      <c r="C110" s="47" t="s">
        <v>85</v>
      </c>
      <c r="D110" s="39" t="s">
        <v>0</v>
      </c>
      <c r="E110" s="39">
        <v>1639</v>
      </c>
      <c r="F110" s="39">
        <v>36</v>
      </c>
      <c r="G110" s="230" t="s">
        <v>84</v>
      </c>
      <c r="H110" s="296"/>
      <c r="I110" s="232">
        <f t="shared" si="9"/>
        <v>5</v>
      </c>
      <c r="J110" s="232" t="str">
        <f t="shared" si="11"/>
        <v>X</v>
      </c>
      <c r="K110" s="239">
        <f t="shared" si="13"/>
        <v>1</v>
      </c>
    </row>
    <row r="111" spans="1:11" ht="12.75">
      <c r="A111" s="236">
        <f t="shared" si="10"/>
        <v>110</v>
      </c>
      <c r="B111" s="39">
        <v>1093029</v>
      </c>
      <c r="C111" s="47" t="s">
        <v>554</v>
      </c>
      <c r="D111" s="39" t="s">
        <v>5</v>
      </c>
      <c r="E111" s="39">
        <v>1605</v>
      </c>
      <c r="F111" s="39">
        <v>34</v>
      </c>
      <c r="G111" s="230" t="s">
        <v>473</v>
      </c>
      <c r="H111" s="296"/>
      <c r="I111" s="232">
        <f t="shared" si="9"/>
        <v>5</v>
      </c>
      <c r="J111" s="232" t="str">
        <f t="shared" si="11"/>
        <v>P</v>
      </c>
      <c r="K111" s="239">
        <f t="shared" si="13"/>
        <v>0</v>
      </c>
    </row>
    <row r="112" spans="1:11" ht="12.75">
      <c r="A112" s="236">
        <f t="shared" si="10"/>
        <v>111</v>
      </c>
      <c r="B112" s="39">
        <v>1185986</v>
      </c>
      <c r="C112" s="47" t="s">
        <v>555</v>
      </c>
      <c r="D112" s="39" t="s">
        <v>22</v>
      </c>
      <c r="E112" s="39">
        <v>1593</v>
      </c>
      <c r="F112" s="39">
        <v>32</v>
      </c>
      <c r="G112" s="230" t="s">
        <v>589</v>
      </c>
      <c r="H112" s="296"/>
      <c r="I112" s="232">
        <f t="shared" si="9"/>
        <v>6</v>
      </c>
      <c r="J112" s="232" t="str">
        <f t="shared" si="11"/>
        <v>T</v>
      </c>
      <c r="K112" s="239">
        <f t="shared" si="13"/>
        <v>0</v>
      </c>
    </row>
    <row r="113" spans="1:11" ht="12.75">
      <c r="A113" s="236">
        <f t="shared" si="10"/>
        <v>112</v>
      </c>
      <c r="B113" s="39">
        <v>1301993</v>
      </c>
      <c r="C113" s="47" t="s">
        <v>556</v>
      </c>
      <c r="D113" s="39" t="s">
        <v>7</v>
      </c>
      <c r="E113" s="39">
        <v>1583</v>
      </c>
      <c r="F113" s="39">
        <v>30</v>
      </c>
      <c r="G113" s="230" t="s">
        <v>577</v>
      </c>
      <c r="H113" s="296"/>
      <c r="I113" s="232">
        <f t="shared" si="9"/>
        <v>5</v>
      </c>
      <c r="J113" s="232" t="str">
        <f t="shared" si="11"/>
        <v>J</v>
      </c>
      <c r="K113" s="239">
        <f t="shared" si="13"/>
        <v>0</v>
      </c>
    </row>
    <row r="114" spans="1:11" ht="12.75">
      <c r="A114" s="236">
        <f t="shared" si="10"/>
        <v>113</v>
      </c>
      <c r="B114" s="39">
        <v>1106747</v>
      </c>
      <c r="C114" s="47" t="s">
        <v>557</v>
      </c>
      <c r="D114" s="39" t="s">
        <v>14</v>
      </c>
      <c r="E114" s="39">
        <v>1581</v>
      </c>
      <c r="F114" s="39">
        <v>28</v>
      </c>
      <c r="G114" s="230" t="s">
        <v>565</v>
      </c>
      <c r="H114" s="296"/>
      <c r="I114" s="232">
        <f t="shared" si="9"/>
        <v>6</v>
      </c>
      <c r="J114" s="232" t="str">
        <f t="shared" si="11"/>
        <v>C</v>
      </c>
      <c r="K114" s="239">
        <f t="shared" si="13"/>
        <v>0</v>
      </c>
    </row>
    <row r="115" spans="1:11" ht="12.75">
      <c r="A115" s="236">
        <f t="shared" si="10"/>
        <v>114</v>
      </c>
      <c r="B115" s="39">
        <v>1012222</v>
      </c>
      <c r="C115" s="47" t="s">
        <v>558</v>
      </c>
      <c r="D115" s="39" t="s">
        <v>7</v>
      </c>
      <c r="E115" s="39">
        <v>1571</v>
      </c>
      <c r="F115" s="39">
        <v>26</v>
      </c>
      <c r="G115" s="230" t="s">
        <v>577</v>
      </c>
      <c r="H115" s="296"/>
      <c r="I115" s="232">
        <f t="shared" si="9"/>
        <v>5</v>
      </c>
      <c r="J115" s="232" t="str">
        <f t="shared" si="11"/>
        <v>J</v>
      </c>
      <c r="K115" s="239">
        <f>IF(AND(I115&gt;4,J115="X"),1,0)</f>
        <v>0</v>
      </c>
    </row>
    <row r="116" spans="1:11" ht="12.75">
      <c r="A116" s="236">
        <f t="shared" si="10"/>
        <v>115</v>
      </c>
      <c r="B116" s="39">
        <v>2011011</v>
      </c>
      <c r="C116" s="47" t="s">
        <v>559</v>
      </c>
      <c r="D116" s="39" t="s">
        <v>2</v>
      </c>
      <c r="E116" s="39">
        <v>1565</v>
      </c>
      <c r="F116" s="39">
        <v>24</v>
      </c>
      <c r="G116" s="230" t="s">
        <v>577</v>
      </c>
      <c r="H116" s="296"/>
      <c r="I116" s="232">
        <f t="shared" si="9"/>
        <v>5</v>
      </c>
      <c r="J116" s="232" t="str">
        <f t="shared" si="11"/>
        <v>J</v>
      </c>
      <c r="K116" s="239">
        <f aca="true" t="shared" si="14" ref="K116:K179">IF(AND(I116&gt;4,J116="X"),1,0)</f>
        <v>0</v>
      </c>
    </row>
    <row r="117" spans="1:11" ht="12.75">
      <c r="A117" s="236">
        <f t="shared" si="10"/>
        <v>116</v>
      </c>
      <c r="B117" s="39">
        <v>1039672</v>
      </c>
      <c r="C117" s="47" t="s">
        <v>560</v>
      </c>
      <c r="D117" s="39" t="s">
        <v>2</v>
      </c>
      <c r="E117" s="39">
        <v>1557</v>
      </c>
      <c r="F117" s="39">
        <v>22</v>
      </c>
      <c r="G117" s="230" t="s">
        <v>570</v>
      </c>
      <c r="H117" s="296"/>
      <c r="I117" s="232">
        <f t="shared" si="9"/>
        <v>5</v>
      </c>
      <c r="J117" s="232" t="str">
        <f t="shared" si="11"/>
        <v>C</v>
      </c>
      <c r="K117" s="239">
        <f t="shared" si="14"/>
        <v>0</v>
      </c>
    </row>
    <row r="118" spans="1:11" ht="12.75">
      <c r="A118" s="236">
        <f t="shared" si="10"/>
        <v>117</v>
      </c>
      <c r="B118" s="39">
        <v>1067985</v>
      </c>
      <c r="C118" s="47" t="s">
        <v>108</v>
      </c>
      <c r="D118" s="39" t="s">
        <v>7</v>
      </c>
      <c r="E118" s="39">
        <v>1512</v>
      </c>
      <c r="F118" s="39">
        <v>20</v>
      </c>
      <c r="G118" s="230" t="s">
        <v>99</v>
      </c>
      <c r="H118" s="296"/>
      <c r="I118" s="232">
        <f t="shared" si="9"/>
        <v>5</v>
      </c>
      <c r="J118" s="232" t="str">
        <f t="shared" si="11"/>
        <v>X</v>
      </c>
      <c r="K118" s="239">
        <f t="shared" si="14"/>
        <v>1</v>
      </c>
    </row>
    <row r="119" spans="1:11" ht="12.75">
      <c r="A119" s="236">
        <f t="shared" si="10"/>
        <v>118</v>
      </c>
      <c r="B119" s="39">
        <v>1213561</v>
      </c>
      <c r="C119" s="47" t="s">
        <v>276</v>
      </c>
      <c r="D119" s="39" t="s">
        <v>18</v>
      </c>
      <c r="E119" s="39">
        <v>1503</v>
      </c>
      <c r="F119" s="39">
        <v>18</v>
      </c>
      <c r="G119" s="230" t="s">
        <v>132</v>
      </c>
      <c r="H119" s="296"/>
      <c r="I119" s="232">
        <f t="shared" si="9"/>
        <v>6</v>
      </c>
      <c r="J119" s="232" t="str">
        <f t="shared" si="11"/>
        <v>X</v>
      </c>
      <c r="K119" s="239">
        <f t="shared" si="14"/>
        <v>1</v>
      </c>
    </row>
    <row r="120" spans="1:11" ht="12.75">
      <c r="A120" s="236">
        <f t="shared" si="10"/>
        <v>119</v>
      </c>
      <c r="B120" s="39">
        <v>1158841</v>
      </c>
      <c r="C120" s="47" t="s">
        <v>286</v>
      </c>
      <c r="D120" s="39" t="s">
        <v>22</v>
      </c>
      <c r="E120" s="39">
        <v>1495</v>
      </c>
      <c r="F120" s="39">
        <v>16</v>
      </c>
      <c r="G120" s="230" t="s">
        <v>296</v>
      </c>
      <c r="H120" s="296"/>
      <c r="I120" s="232">
        <f t="shared" si="9"/>
        <v>6</v>
      </c>
      <c r="J120" s="232" t="str">
        <f t="shared" si="11"/>
        <v>X</v>
      </c>
      <c r="K120" s="239">
        <f t="shared" si="14"/>
        <v>1</v>
      </c>
    </row>
    <row r="121" spans="1:11" ht="12.75">
      <c r="A121" s="236">
        <f t="shared" si="10"/>
        <v>120</v>
      </c>
      <c r="B121" s="39">
        <v>1253149</v>
      </c>
      <c r="C121" s="47" t="s">
        <v>561</v>
      </c>
      <c r="D121" s="39" t="s">
        <v>7</v>
      </c>
      <c r="E121" s="39">
        <v>1493</v>
      </c>
      <c r="F121" s="39">
        <v>14</v>
      </c>
      <c r="G121" s="230" t="s">
        <v>577</v>
      </c>
      <c r="H121" s="296"/>
      <c r="I121" s="232">
        <f t="shared" si="9"/>
        <v>5</v>
      </c>
      <c r="J121" s="232" t="str">
        <f t="shared" si="11"/>
        <v>J</v>
      </c>
      <c r="K121" s="239">
        <f t="shared" si="14"/>
        <v>0</v>
      </c>
    </row>
    <row r="122" spans="1:11" ht="12.75">
      <c r="A122" s="236">
        <f t="shared" si="10"/>
        <v>121</v>
      </c>
      <c r="B122" s="39">
        <v>1001514</v>
      </c>
      <c r="C122" s="47" t="s">
        <v>343</v>
      </c>
      <c r="D122" s="39">
        <v>7</v>
      </c>
      <c r="E122" s="39">
        <v>1491</v>
      </c>
      <c r="F122" s="39">
        <v>12</v>
      </c>
      <c r="G122" s="230" t="s">
        <v>99</v>
      </c>
      <c r="H122" s="296"/>
      <c r="I122" s="232">
        <f t="shared" si="9"/>
        <v>7</v>
      </c>
      <c r="J122" s="232" t="str">
        <f t="shared" si="11"/>
        <v>X</v>
      </c>
      <c r="K122" s="239">
        <f t="shared" si="14"/>
        <v>1</v>
      </c>
    </row>
    <row r="123" spans="1:11" ht="12.75">
      <c r="A123" s="236">
        <f t="shared" si="10"/>
        <v>122</v>
      </c>
      <c r="B123" s="39">
        <v>1048263</v>
      </c>
      <c r="C123" s="47" t="s">
        <v>562</v>
      </c>
      <c r="D123" s="39" t="s">
        <v>2</v>
      </c>
      <c r="E123" s="39">
        <v>1467</v>
      </c>
      <c r="F123" s="39">
        <v>10</v>
      </c>
      <c r="G123" s="230" t="s">
        <v>579</v>
      </c>
      <c r="H123" s="296"/>
      <c r="I123" s="232">
        <f t="shared" si="9"/>
        <v>5</v>
      </c>
      <c r="J123" s="232" t="str">
        <f t="shared" si="11"/>
        <v>B</v>
      </c>
      <c r="K123" s="239">
        <f t="shared" si="14"/>
        <v>0</v>
      </c>
    </row>
    <row r="124" spans="1:11" ht="12.75">
      <c r="A124" s="236">
        <f t="shared" si="10"/>
        <v>123</v>
      </c>
      <c r="B124" s="39">
        <v>1001154</v>
      </c>
      <c r="C124" s="47" t="s">
        <v>563</v>
      </c>
      <c r="D124" s="39">
        <v>7</v>
      </c>
      <c r="E124" s="39">
        <v>1407</v>
      </c>
      <c r="F124" s="39">
        <v>8</v>
      </c>
      <c r="G124" s="230" t="s">
        <v>589</v>
      </c>
      <c r="H124" s="296"/>
      <c r="I124" s="232">
        <f t="shared" si="9"/>
        <v>7</v>
      </c>
      <c r="J124" s="232" t="str">
        <f t="shared" si="11"/>
        <v>T</v>
      </c>
      <c r="K124" s="239">
        <f t="shared" si="14"/>
        <v>0</v>
      </c>
    </row>
    <row r="125" spans="1:11" ht="12.75">
      <c r="A125" s="236">
        <f t="shared" si="10"/>
        <v>124</v>
      </c>
      <c r="B125" s="39">
        <v>1302957</v>
      </c>
      <c r="C125" s="47" t="s">
        <v>283</v>
      </c>
      <c r="D125" s="39" t="s">
        <v>18</v>
      </c>
      <c r="E125" s="39">
        <v>1195</v>
      </c>
      <c r="F125" s="39">
        <v>6</v>
      </c>
      <c r="G125" s="230" t="s">
        <v>132</v>
      </c>
      <c r="H125" s="296"/>
      <c r="I125" s="232">
        <f t="shared" si="9"/>
        <v>6</v>
      </c>
      <c r="J125" s="232" t="str">
        <f t="shared" si="11"/>
        <v>X</v>
      </c>
      <c r="K125" s="239">
        <f t="shared" si="14"/>
        <v>1</v>
      </c>
    </row>
    <row r="126" spans="1:11" ht="12.75">
      <c r="A126" s="236">
        <f t="shared" si="10"/>
        <v>125</v>
      </c>
      <c r="B126" s="39">
        <v>1159093</v>
      </c>
      <c r="C126" s="47" t="s">
        <v>321</v>
      </c>
      <c r="D126" s="39" t="s">
        <v>22</v>
      </c>
      <c r="E126" s="39">
        <v>982</v>
      </c>
      <c r="F126" s="39">
        <v>4</v>
      </c>
      <c r="G126" s="230" t="s">
        <v>132</v>
      </c>
      <c r="H126" s="296"/>
      <c r="I126" s="232">
        <f t="shared" si="9"/>
        <v>6</v>
      </c>
      <c r="J126" s="232" t="str">
        <f t="shared" si="11"/>
        <v>X</v>
      </c>
      <c r="K126" s="239">
        <f t="shared" si="14"/>
        <v>1</v>
      </c>
    </row>
    <row r="127" spans="1:11" ht="12.75">
      <c r="A127" s="236">
        <f t="shared" si="10"/>
        <v>126</v>
      </c>
      <c r="B127" s="39">
        <v>1117486</v>
      </c>
      <c r="C127" s="47" t="s">
        <v>124</v>
      </c>
      <c r="D127" s="39" t="s">
        <v>22</v>
      </c>
      <c r="E127" s="39">
        <v>811</v>
      </c>
      <c r="F127" s="39">
        <v>2</v>
      </c>
      <c r="G127" s="231" t="s">
        <v>99</v>
      </c>
      <c r="H127" s="296"/>
      <c r="I127" s="232">
        <f t="shared" si="9"/>
        <v>6</v>
      </c>
      <c r="J127" s="232" t="str">
        <f t="shared" si="11"/>
        <v>X</v>
      </c>
      <c r="K127" s="239">
        <f t="shared" si="14"/>
        <v>1</v>
      </c>
    </row>
    <row r="128" spans="1:11" ht="12.75">
      <c r="A128" s="236">
        <f t="shared" si="10"/>
        <v>127</v>
      </c>
      <c r="B128" s="240"/>
      <c r="C128" s="240"/>
      <c r="D128" s="240"/>
      <c r="E128" s="240"/>
      <c r="F128" s="240"/>
      <c r="H128" s="296"/>
      <c r="I128" s="232">
        <f>IF(D128="",0,VALUE(LEFT(D128)))</f>
        <v>0</v>
      </c>
      <c r="J128" s="232">
        <f t="shared" si="11"/>
      </c>
      <c r="K128" s="239">
        <f t="shared" si="14"/>
        <v>0</v>
      </c>
    </row>
    <row r="129" spans="1:11" ht="12.75">
      <c r="A129" s="236">
        <f t="shared" si="10"/>
        <v>128</v>
      </c>
      <c r="B129" s="240"/>
      <c r="C129" s="240"/>
      <c r="D129" s="240"/>
      <c r="E129" s="240"/>
      <c r="F129" s="240"/>
      <c r="H129" s="296"/>
      <c r="I129" s="232">
        <f>IF(D129="",0,VALUE(LEFT(D129)))</f>
        <v>0</v>
      </c>
      <c r="J129" s="232">
        <f t="shared" si="11"/>
      </c>
      <c r="K129" s="239">
        <f t="shared" si="14"/>
        <v>0</v>
      </c>
    </row>
    <row r="130" spans="1:11" ht="12.75">
      <c r="A130" s="236">
        <f t="shared" si="10"/>
        <v>129</v>
      </c>
      <c r="B130" s="240"/>
      <c r="C130" s="240"/>
      <c r="D130" s="240"/>
      <c r="E130" s="240"/>
      <c r="F130" s="240"/>
      <c r="H130" s="296"/>
      <c r="I130" s="232">
        <f>IF(D130="",0,VALUE(LEFT(D130)))</f>
        <v>0</v>
      </c>
      <c r="J130" s="232">
        <f t="shared" si="11"/>
      </c>
      <c r="K130" s="239">
        <f t="shared" si="14"/>
        <v>0</v>
      </c>
    </row>
    <row r="131" spans="1:11" ht="12.75" hidden="1">
      <c r="A131" s="236">
        <f aca="true" t="shared" si="15" ref="A131:A194">A130+1</f>
        <v>130</v>
      </c>
      <c r="B131" s="240"/>
      <c r="C131" s="240"/>
      <c r="D131" s="240"/>
      <c r="E131" s="240"/>
      <c r="F131" s="240"/>
      <c r="G131" s="263"/>
      <c r="H131" s="296"/>
      <c r="I131" s="232">
        <f>IF(D131="",0,VALUE(LEFT(D131)))</f>
        <v>0</v>
      </c>
      <c r="J131" s="232">
        <f aca="true" t="shared" si="16" ref="J131:J194">LEFT(G131)</f>
      </c>
      <c r="K131" s="239">
        <f t="shared" si="14"/>
        <v>0</v>
      </c>
    </row>
    <row r="132" spans="1:11" ht="12.75" hidden="1">
      <c r="A132" s="236">
        <f t="shared" si="15"/>
        <v>131</v>
      </c>
      <c r="B132" s="240"/>
      <c r="C132" s="240"/>
      <c r="D132" s="240"/>
      <c r="E132" s="240"/>
      <c r="F132" s="240"/>
      <c r="H132" s="296"/>
      <c r="I132" s="232">
        <f aca="true" t="shared" si="17" ref="I132:I195">IF(D132="",0,VALUE(LEFT(D132)))</f>
        <v>0</v>
      </c>
      <c r="J132" s="232">
        <f t="shared" si="16"/>
      </c>
      <c r="K132" s="239">
        <f t="shared" si="14"/>
        <v>0</v>
      </c>
    </row>
    <row r="133" spans="1:11" ht="12.75" hidden="1">
      <c r="A133" s="236">
        <f t="shared" si="15"/>
        <v>132</v>
      </c>
      <c r="B133" s="240"/>
      <c r="C133" s="240"/>
      <c r="D133" s="240"/>
      <c r="E133" s="240"/>
      <c r="F133" s="240"/>
      <c r="H133" s="296"/>
      <c r="I133" s="232">
        <f t="shared" si="17"/>
        <v>0</v>
      </c>
      <c r="J133" s="232">
        <f t="shared" si="16"/>
      </c>
      <c r="K133" s="239">
        <f t="shared" si="14"/>
        <v>0</v>
      </c>
    </row>
    <row r="134" spans="1:11" ht="12.75" hidden="1">
      <c r="A134" s="236">
        <f t="shared" si="15"/>
        <v>133</v>
      </c>
      <c r="B134" s="240"/>
      <c r="C134" s="240"/>
      <c r="D134" s="240"/>
      <c r="E134" s="240"/>
      <c r="F134" s="240"/>
      <c r="H134" s="296"/>
      <c r="I134" s="232">
        <f t="shared" si="17"/>
        <v>0</v>
      </c>
      <c r="J134" s="232">
        <f t="shared" si="16"/>
      </c>
      <c r="K134" s="239">
        <f t="shared" si="14"/>
        <v>0</v>
      </c>
    </row>
    <row r="135" spans="1:11" ht="12.75" hidden="1">
      <c r="A135" s="236">
        <f t="shared" si="15"/>
        <v>134</v>
      </c>
      <c r="B135" s="240"/>
      <c r="C135" s="240"/>
      <c r="D135" s="240"/>
      <c r="E135" s="240"/>
      <c r="F135" s="240"/>
      <c r="H135" s="296"/>
      <c r="I135" s="232">
        <f t="shared" si="17"/>
        <v>0</v>
      </c>
      <c r="J135" s="232">
        <f t="shared" si="16"/>
      </c>
      <c r="K135" s="239">
        <f t="shared" si="14"/>
        <v>0</v>
      </c>
    </row>
    <row r="136" spans="1:11" ht="12.75" hidden="1">
      <c r="A136" s="236">
        <f t="shared" si="15"/>
        <v>135</v>
      </c>
      <c r="B136" s="240"/>
      <c r="C136" s="240"/>
      <c r="D136" s="240"/>
      <c r="E136" s="240"/>
      <c r="F136" s="240"/>
      <c r="H136" s="296"/>
      <c r="I136" s="232">
        <f t="shared" si="17"/>
        <v>0</v>
      </c>
      <c r="J136" s="232">
        <f t="shared" si="16"/>
      </c>
      <c r="K136" s="239">
        <f t="shared" si="14"/>
        <v>0</v>
      </c>
    </row>
    <row r="137" spans="1:11" ht="12.75" hidden="1">
      <c r="A137" s="236">
        <f t="shared" si="15"/>
        <v>136</v>
      </c>
      <c r="B137" s="240"/>
      <c r="C137" s="240"/>
      <c r="D137" s="240"/>
      <c r="E137" s="240"/>
      <c r="F137" s="240"/>
      <c r="H137" s="296"/>
      <c r="I137" s="232">
        <f t="shared" si="17"/>
        <v>0</v>
      </c>
      <c r="J137" s="232">
        <f t="shared" si="16"/>
      </c>
      <c r="K137" s="239">
        <f t="shared" si="14"/>
        <v>0</v>
      </c>
    </row>
    <row r="138" spans="1:11" ht="12.75" hidden="1">
      <c r="A138" s="236">
        <f t="shared" si="15"/>
        <v>137</v>
      </c>
      <c r="B138" s="240"/>
      <c r="C138" s="240"/>
      <c r="D138" s="240"/>
      <c r="E138" s="240"/>
      <c r="F138" s="240"/>
      <c r="H138" s="296"/>
      <c r="I138" s="232">
        <f t="shared" si="17"/>
        <v>0</v>
      </c>
      <c r="J138" s="232">
        <f t="shared" si="16"/>
      </c>
      <c r="K138" s="239">
        <f t="shared" si="14"/>
        <v>0</v>
      </c>
    </row>
    <row r="139" spans="1:11" ht="12.75" hidden="1">
      <c r="A139" s="236">
        <f t="shared" si="15"/>
        <v>138</v>
      </c>
      <c r="B139" s="240"/>
      <c r="C139" s="240"/>
      <c r="D139" s="240"/>
      <c r="E139" s="240"/>
      <c r="F139" s="240"/>
      <c r="H139" s="296"/>
      <c r="I139" s="232">
        <f t="shared" si="17"/>
        <v>0</v>
      </c>
      <c r="J139" s="232">
        <f t="shared" si="16"/>
      </c>
      <c r="K139" s="239">
        <f t="shared" si="14"/>
        <v>0</v>
      </c>
    </row>
    <row r="140" spans="1:11" ht="12.75" hidden="1">
      <c r="A140" s="236">
        <f t="shared" si="15"/>
        <v>139</v>
      </c>
      <c r="B140" s="240"/>
      <c r="C140" s="240"/>
      <c r="D140" s="240"/>
      <c r="E140" s="240"/>
      <c r="F140" s="240"/>
      <c r="H140" s="296"/>
      <c r="I140" s="232">
        <f t="shared" si="17"/>
        <v>0</v>
      </c>
      <c r="J140" s="232">
        <f t="shared" si="16"/>
      </c>
      <c r="K140" s="239">
        <f t="shared" si="14"/>
        <v>0</v>
      </c>
    </row>
    <row r="141" spans="1:11" ht="12.75" hidden="1">
      <c r="A141" s="236">
        <f t="shared" si="15"/>
        <v>140</v>
      </c>
      <c r="B141" s="240"/>
      <c r="C141" s="240"/>
      <c r="D141" s="240"/>
      <c r="E141" s="240"/>
      <c r="F141" s="240"/>
      <c r="H141" s="296"/>
      <c r="I141" s="232">
        <f t="shared" si="17"/>
        <v>0</v>
      </c>
      <c r="J141" s="232">
        <f t="shared" si="16"/>
      </c>
      <c r="K141" s="239">
        <f t="shared" si="14"/>
        <v>0</v>
      </c>
    </row>
    <row r="142" spans="1:11" ht="12.75" hidden="1">
      <c r="A142" s="236">
        <f t="shared" si="15"/>
        <v>141</v>
      </c>
      <c r="B142" s="240"/>
      <c r="C142" s="240"/>
      <c r="D142" s="240"/>
      <c r="E142" s="240"/>
      <c r="F142" s="240"/>
      <c r="H142" s="296"/>
      <c r="I142" s="232">
        <f t="shared" si="17"/>
        <v>0</v>
      </c>
      <c r="J142" s="232">
        <f t="shared" si="16"/>
      </c>
      <c r="K142" s="239">
        <f t="shared" si="14"/>
        <v>0</v>
      </c>
    </row>
    <row r="143" spans="1:11" ht="12.75" hidden="1">
      <c r="A143" s="236">
        <f t="shared" si="15"/>
        <v>142</v>
      </c>
      <c r="B143" s="240"/>
      <c r="C143" s="240"/>
      <c r="D143" s="240"/>
      <c r="E143" s="240"/>
      <c r="F143" s="240"/>
      <c r="H143" s="296"/>
      <c r="I143" s="232">
        <f t="shared" si="17"/>
        <v>0</v>
      </c>
      <c r="J143" s="232">
        <f t="shared" si="16"/>
      </c>
      <c r="K143" s="239">
        <f t="shared" si="14"/>
        <v>0</v>
      </c>
    </row>
    <row r="144" spans="1:11" ht="12.75" hidden="1">
      <c r="A144" s="236">
        <f t="shared" si="15"/>
        <v>143</v>
      </c>
      <c r="B144" s="240"/>
      <c r="C144" s="240"/>
      <c r="D144" s="240"/>
      <c r="E144" s="240"/>
      <c r="F144" s="240"/>
      <c r="H144" s="296"/>
      <c r="I144" s="232">
        <f t="shared" si="17"/>
        <v>0</v>
      </c>
      <c r="J144" s="232">
        <f t="shared" si="16"/>
      </c>
      <c r="K144" s="239">
        <f t="shared" si="14"/>
        <v>0</v>
      </c>
    </row>
    <row r="145" spans="1:11" ht="12.75" hidden="1">
      <c r="A145" s="236">
        <f t="shared" si="15"/>
        <v>144</v>
      </c>
      <c r="B145" s="240"/>
      <c r="C145" s="240"/>
      <c r="D145" s="240"/>
      <c r="E145" s="240"/>
      <c r="F145" s="240"/>
      <c r="H145" s="296"/>
      <c r="I145" s="232">
        <f t="shared" si="17"/>
        <v>0</v>
      </c>
      <c r="J145" s="232">
        <f t="shared" si="16"/>
      </c>
      <c r="K145" s="239">
        <f t="shared" si="14"/>
        <v>0</v>
      </c>
    </row>
    <row r="146" spans="1:11" ht="12.75" hidden="1">
      <c r="A146" s="236">
        <f t="shared" si="15"/>
        <v>145</v>
      </c>
      <c r="B146" s="240"/>
      <c r="C146" s="240"/>
      <c r="D146" s="240"/>
      <c r="E146" s="240"/>
      <c r="F146" s="240"/>
      <c r="H146" s="296"/>
      <c r="I146" s="232">
        <f t="shared" si="17"/>
        <v>0</v>
      </c>
      <c r="J146" s="232">
        <f t="shared" si="16"/>
      </c>
      <c r="K146" s="239">
        <f t="shared" si="14"/>
        <v>0</v>
      </c>
    </row>
    <row r="147" spans="1:11" ht="12.75" hidden="1">
      <c r="A147" s="236">
        <f t="shared" si="15"/>
        <v>146</v>
      </c>
      <c r="B147" s="240"/>
      <c r="C147" s="240"/>
      <c r="D147" s="240"/>
      <c r="E147" s="240"/>
      <c r="F147" s="240"/>
      <c r="H147" s="296"/>
      <c r="I147" s="232">
        <f t="shared" si="17"/>
        <v>0</v>
      </c>
      <c r="J147" s="232">
        <f t="shared" si="16"/>
      </c>
      <c r="K147" s="239">
        <f t="shared" si="14"/>
        <v>0</v>
      </c>
    </row>
    <row r="148" spans="1:11" ht="12.75" hidden="1">
      <c r="A148" s="236">
        <f t="shared" si="15"/>
        <v>147</v>
      </c>
      <c r="B148" s="240"/>
      <c r="C148" s="240"/>
      <c r="D148" s="240"/>
      <c r="E148" s="240"/>
      <c r="F148" s="240"/>
      <c r="H148" s="296"/>
      <c r="I148" s="232">
        <f t="shared" si="17"/>
        <v>0</v>
      </c>
      <c r="J148" s="232">
        <f t="shared" si="16"/>
      </c>
      <c r="K148" s="239">
        <f t="shared" si="14"/>
        <v>0</v>
      </c>
    </row>
    <row r="149" spans="1:11" ht="12.75" hidden="1">
      <c r="A149" s="236">
        <f t="shared" si="15"/>
        <v>148</v>
      </c>
      <c r="B149" s="240"/>
      <c r="C149" s="240"/>
      <c r="D149" s="240"/>
      <c r="E149" s="240"/>
      <c r="F149" s="240"/>
      <c r="H149" s="296"/>
      <c r="I149" s="232">
        <f t="shared" si="17"/>
        <v>0</v>
      </c>
      <c r="J149" s="232">
        <f t="shared" si="16"/>
      </c>
      <c r="K149" s="239">
        <f t="shared" si="14"/>
        <v>0</v>
      </c>
    </row>
    <row r="150" spans="1:11" ht="12.75" hidden="1">
      <c r="A150" s="236">
        <f t="shared" si="15"/>
        <v>149</v>
      </c>
      <c r="B150" s="240"/>
      <c r="C150" s="240"/>
      <c r="D150" s="240"/>
      <c r="E150" s="240"/>
      <c r="F150" s="240"/>
      <c r="H150" s="296"/>
      <c r="I150" s="232">
        <f t="shared" si="17"/>
        <v>0</v>
      </c>
      <c r="J150" s="232">
        <f t="shared" si="16"/>
      </c>
      <c r="K150" s="239">
        <f t="shared" si="14"/>
        <v>0</v>
      </c>
    </row>
    <row r="151" spans="1:11" ht="12.75" hidden="1">
      <c r="A151" s="236">
        <f t="shared" si="15"/>
        <v>150</v>
      </c>
      <c r="B151" s="240"/>
      <c r="C151" s="240"/>
      <c r="D151" s="240"/>
      <c r="E151" s="240"/>
      <c r="F151" s="240"/>
      <c r="H151" s="296"/>
      <c r="I151" s="232">
        <f t="shared" si="17"/>
        <v>0</v>
      </c>
      <c r="J151" s="232">
        <f t="shared" si="16"/>
      </c>
      <c r="K151" s="239">
        <f t="shared" si="14"/>
        <v>0</v>
      </c>
    </row>
    <row r="152" spans="1:11" ht="12.75" hidden="1">
      <c r="A152" s="236">
        <f t="shared" si="15"/>
        <v>151</v>
      </c>
      <c r="B152" s="240"/>
      <c r="C152" s="240"/>
      <c r="D152" s="240"/>
      <c r="E152" s="240"/>
      <c r="F152" s="240"/>
      <c r="H152" s="296"/>
      <c r="I152" s="232">
        <f t="shared" si="17"/>
        <v>0</v>
      </c>
      <c r="J152" s="232">
        <f t="shared" si="16"/>
      </c>
      <c r="K152" s="239">
        <f t="shared" si="14"/>
        <v>0</v>
      </c>
    </row>
    <row r="153" spans="1:11" ht="12.75" hidden="1">
      <c r="A153" s="236">
        <f t="shared" si="15"/>
        <v>152</v>
      </c>
      <c r="B153" s="240"/>
      <c r="C153" s="240"/>
      <c r="D153" s="240"/>
      <c r="E153" s="240"/>
      <c r="F153" s="240"/>
      <c r="H153" s="296"/>
      <c r="I153" s="232">
        <f t="shared" si="17"/>
        <v>0</v>
      </c>
      <c r="J153" s="232">
        <f t="shared" si="16"/>
      </c>
      <c r="K153" s="239">
        <f t="shared" si="14"/>
        <v>0</v>
      </c>
    </row>
    <row r="154" spans="1:11" ht="12.75" hidden="1">
      <c r="A154" s="236">
        <f t="shared" si="15"/>
        <v>153</v>
      </c>
      <c r="B154" s="240"/>
      <c r="C154" s="240"/>
      <c r="D154" s="240"/>
      <c r="E154" s="240"/>
      <c r="F154" s="240"/>
      <c r="H154" s="296"/>
      <c r="I154" s="232">
        <f t="shared" si="17"/>
        <v>0</v>
      </c>
      <c r="J154" s="232">
        <f t="shared" si="16"/>
      </c>
      <c r="K154" s="239">
        <f t="shared" si="14"/>
        <v>0</v>
      </c>
    </row>
    <row r="155" spans="1:11" ht="12.75" hidden="1">
      <c r="A155" s="236">
        <f t="shared" si="15"/>
        <v>154</v>
      </c>
      <c r="B155" s="240"/>
      <c r="C155" s="240"/>
      <c r="D155" s="240"/>
      <c r="E155" s="240"/>
      <c r="F155" s="240"/>
      <c r="H155" s="296"/>
      <c r="I155" s="232">
        <f t="shared" si="17"/>
        <v>0</v>
      </c>
      <c r="J155" s="232">
        <f t="shared" si="16"/>
      </c>
      <c r="K155" s="239">
        <f t="shared" si="14"/>
        <v>0</v>
      </c>
    </row>
    <row r="156" spans="1:11" ht="12.75" hidden="1">
      <c r="A156" s="236">
        <f t="shared" si="15"/>
        <v>155</v>
      </c>
      <c r="B156" s="240"/>
      <c r="C156" s="240"/>
      <c r="D156" s="240"/>
      <c r="E156" s="240"/>
      <c r="F156" s="240"/>
      <c r="H156" s="296"/>
      <c r="I156" s="232">
        <f t="shared" si="17"/>
        <v>0</v>
      </c>
      <c r="J156" s="232">
        <f t="shared" si="16"/>
      </c>
      <c r="K156" s="239">
        <f t="shared" si="14"/>
        <v>0</v>
      </c>
    </row>
    <row r="157" spans="1:11" ht="12.75" hidden="1">
      <c r="A157" s="236">
        <f t="shared" si="15"/>
        <v>156</v>
      </c>
      <c r="B157" s="240"/>
      <c r="C157" s="240"/>
      <c r="D157" s="240"/>
      <c r="E157" s="240"/>
      <c r="F157" s="240"/>
      <c r="H157" s="296"/>
      <c r="I157" s="232">
        <f t="shared" si="17"/>
        <v>0</v>
      </c>
      <c r="J157" s="232">
        <f t="shared" si="16"/>
      </c>
      <c r="K157" s="239">
        <f t="shared" si="14"/>
        <v>0</v>
      </c>
    </row>
    <row r="158" spans="1:11" ht="12.75" hidden="1">
      <c r="A158" s="236">
        <f t="shared" si="15"/>
        <v>157</v>
      </c>
      <c r="B158" s="240"/>
      <c r="C158" s="240"/>
      <c r="D158" s="240"/>
      <c r="E158" s="240"/>
      <c r="F158" s="240"/>
      <c r="H158" s="296"/>
      <c r="I158" s="232">
        <f t="shared" si="17"/>
        <v>0</v>
      </c>
      <c r="J158" s="232">
        <f t="shared" si="16"/>
      </c>
      <c r="K158" s="239">
        <f t="shared" si="14"/>
        <v>0</v>
      </c>
    </row>
    <row r="159" spans="1:11" ht="12.75" hidden="1">
      <c r="A159" s="236">
        <f t="shared" si="15"/>
        <v>158</v>
      </c>
      <c r="B159" s="240"/>
      <c r="C159" s="240"/>
      <c r="D159" s="240"/>
      <c r="E159" s="240"/>
      <c r="F159" s="240"/>
      <c r="H159" s="296"/>
      <c r="I159" s="232">
        <f t="shared" si="17"/>
        <v>0</v>
      </c>
      <c r="J159" s="232">
        <f t="shared" si="16"/>
      </c>
      <c r="K159" s="239">
        <f t="shared" si="14"/>
        <v>0</v>
      </c>
    </row>
    <row r="160" spans="1:11" ht="12.75" hidden="1">
      <c r="A160" s="236">
        <f t="shared" si="15"/>
        <v>159</v>
      </c>
      <c r="B160" s="240"/>
      <c r="C160" s="240"/>
      <c r="D160" s="240"/>
      <c r="E160" s="240"/>
      <c r="F160" s="240"/>
      <c r="H160" s="296"/>
      <c r="I160" s="232">
        <f t="shared" si="17"/>
        <v>0</v>
      </c>
      <c r="J160" s="232">
        <f t="shared" si="16"/>
      </c>
      <c r="K160" s="239">
        <f t="shared" si="14"/>
        <v>0</v>
      </c>
    </row>
    <row r="161" spans="1:11" ht="12.75" hidden="1">
      <c r="A161" s="236">
        <f t="shared" si="15"/>
        <v>160</v>
      </c>
      <c r="B161" s="240"/>
      <c r="C161" s="240"/>
      <c r="D161" s="240"/>
      <c r="E161" s="240"/>
      <c r="F161" s="240"/>
      <c r="H161" s="296"/>
      <c r="I161" s="232">
        <f t="shared" si="17"/>
        <v>0</v>
      </c>
      <c r="J161" s="232">
        <f t="shared" si="16"/>
      </c>
      <c r="K161" s="239">
        <f t="shared" si="14"/>
        <v>0</v>
      </c>
    </row>
    <row r="162" spans="1:11" ht="12.75" hidden="1">
      <c r="A162" s="236">
        <f t="shared" si="15"/>
        <v>161</v>
      </c>
      <c r="B162" s="240"/>
      <c r="C162" s="240"/>
      <c r="D162" s="240"/>
      <c r="E162" s="240"/>
      <c r="F162" s="240"/>
      <c r="H162" s="296"/>
      <c r="I162" s="232">
        <f t="shared" si="17"/>
        <v>0</v>
      </c>
      <c r="J162" s="232">
        <f t="shared" si="16"/>
      </c>
      <c r="K162" s="239">
        <f t="shared" si="14"/>
        <v>0</v>
      </c>
    </row>
    <row r="163" spans="1:11" ht="12.75" hidden="1">
      <c r="A163" s="236">
        <f t="shared" si="15"/>
        <v>162</v>
      </c>
      <c r="B163" s="240"/>
      <c r="C163" s="240"/>
      <c r="D163" s="240"/>
      <c r="E163" s="240"/>
      <c r="F163" s="240"/>
      <c r="H163" s="296"/>
      <c r="I163" s="232">
        <f t="shared" si="17"/>
        <v>0</v>
      </c>
      <c r="J163" s="232">
        <f t="shared" si="16"/>
      </c>
      <c r="K163" s="239">
        <f t="shared" si="14"/>
        <v>0</v>
      </c>
    </row>
    <row r="164" spans="1:11" ht="12.75" hidden="1">
      <c r="A164" s="236">
        <f t="shared" si="15"/>
        <v>163</v>
      </c>
      <c r="B164" s="240"/>
      <c r="C164" s="240"/>
      <c r="D164" s="240"/>
      <c r="E164" s="240"/>
      <c r="F164" s="240"/>
      <c r="H164" s="296"/>
      <c r="I164" s="232">
        <f t="shared" si="17"/>
        <v>0</v>
      </c>
      <c r="J164" s="232">
        <f t="shared" si="16"/>
      </c>
      <c r="K164" s="239">
        <f t="shared" si="14"/>
        <v>0</v>
      </c>
    </row>
    <row r="165" spans="1:11" ht="12.75" hidden="1">
      <c r="A165" s="236">
        <f t="shared" si="15"/>
        <v>164</v>
      </c>
      <c r="B165" s="240"/>
      <c r="C165" s="240"/>
      <c r="D165" s="240"/>
      <c r="E165" s="240"/>
      <c r="F165" s="240"/>
      <c r="H165" s="296"/>
      <c r="I165" s="232">
        <f t="shared" si="17"/>
        <v>0</v>
      </c>
      <c r="J165" s="232">
        <f t="shared" si="16"/>
      </c>
      <c r="K165" s="239">
        <f t="shared" si="14"/>
        <v>0</v>
      </c>
    </row>
    <row r="166" spans="1:11" ht="12.75" hidden="1">
      <c r="A166" s="236">
        <f t="shared" si="15"/>
        <v>165</v>
      </c>
      <c r="B166" s="240"/>
      <c r="C166" s="240"/>
      <c r="D166" s="240"/>
      <c r="E166" s="240"/>
      <c r="F166" s="240"/>
      <c r="H166" s="296"/>
      <c r="I166" s="232">
        <f t="shared" si="17"/>
        <v>0</v>
      </c>
      <c r="J166" s="232">
        <f t="shared" si="16"/>
      </c>
      <c r="K166" s="239">
        <f t="shared" si="14"/>
        <v>0</v>
      </c>
    </row>
    <row r="167" spans="1:11" ht="12.75" hidden="1">
      <c r="A167" s="236">
        <f t="shared" si="15"/>
        <v>166</v>
      </c>
      <c r="B167" s="240"/>
      <c r="C167" s="240"/>
      <c r="D167" s="240"/>
      <c r="E167" s="240"/>
      <c r="F167" s="240"/>
      <c r="H167" s="296"/>
      <c r="I167" s="232">
        <f t="shared" si="17"/>
        <v>0</v>
      </c>
      <c r="J167" s="232">
        <f t="shared" si="16"/>
      </c>
      <c r="K167" s="239">
        <f t="shared" si="14"/>
        <v>0</v>
      </c>
    </row>
    <row r="168" spans="1:11" ht="12.75" hidden="1">
      <c r="A168" s="236">
        <f t="shared" si="15"/>
        <v>167</v>
      </c>
      <c r="B168" s="240"/>
      <c r="C168" s="240"/>
      <c r="D168" s="240"/>
      <c r="E168" s="240"/>
      <c r="F168" s="240"/>
      <c r="H168" s="296"/>
      <c r="I168" s="232">
        <f t="shared" si="17"/>
        <v>0</v>
      </c>
      <c r="J168" s="232">
        <f t="shared" si="16"/>
      </c>
      <c r="K168" s="239">
        <f t="shared" si="14"/>
        <v>0</v>
      </c>
    </row>
    <row r="169" spans="1:11" ht="12.75" hidden="1">
      <c r="A169" s="236">
        <f t="shared" si="15"/>
        <v>168</v>
      </c>
      <c r="B169" s="240"/>
      <c r="C169" s="240"/>
      <c r="D169" s="240"/>
      <c r="E169" s="240"/>
      <c r="F169" s="240"/>
      <c r="H169" s="296"/>
      <c r="I169" s="232">
        <f t="shared" si="17"/>
        <v>0</v>
      </c>
      <c r="J169" s="232">
        <f t="shared" si="16"/>
      </c>
      <c r="K169" s="239">
        <f t="shared" si="14"/>
        <v>0</v>
      </c>
    </row>
    <row r="170" spans="1:11" ht="12.75" hidden="1">
      <c r="A170" s="236">
        <f t="shared" si="15"/>
        <v>169</v>
      </c>
      <c r="B170" s="240"/>
      <c r="C170" s="240"/>
      <c r="D170" s="240"/>
      <c r="E170" s="240"/>
      <c r="F170" s="240"/>
      <c r="H170" s="296"/>
      <c r="I170" s="232">
        <f t="shared" si="17"/>
        <v>0</v>
      </c>
      <c r="J170" s="232">
        <f t="shared" si="16"/>
      </c>
      <c r="K170" s="239">
        <f t="shared" si="14"/>
        <v>0</v>
      </c>
    </row>
    <row r="171" spans="1:11" ht="12.75" hidden="1">
      <c r="A171" s="236">
        <f t="shared" si="15"/>
        <v>170</v>
      </c>
      <c r="B171" s="240"/>
      <c r="C171" s="240"/>
      <c r="D171" s="240"/>
      <c r="E171" s="240"/>
      <c r="F171" s="240"/>
      <c r="H171" s="296"/>
      <c r="I171" s="232">
        <f t="shared" si="17"/>
        <v>0</v>
      </c>
      <c r="J171" s="232">
        <f t="shared" si="16"/>
      </c>
      <c r="K171" s="239">
        <f t="shared" si="14"/>
        <v>0</v>
      </c>
    </row>
    <row r="172" spans="1:11" ht="12.75" hidden="1">
      <c r="A172" s="236">
        <f t="shared" si="15"/>
        <v>171</v>
      </c>
      <c r="B172" s="240"/>
      <c r="C172" s="240"/>
      <c r="D172" s="240"/>
      <c r="E172" s="240"/>
      <c r="F172" s="240"/>
      <c r="H172" s="296"/>
      <c r="I172" s="232">
        <f t="shared" si="17"/>
        <v>0</v>
      </c>
      <c r="J172" s="232">
        <f t="shared" si="16"/>
      </c>
      <c r="K172" s="239">
        <f t="shared" si="14"/>
        <v>0</v>
      </c>
    </row>
    <row r="173" spans="1:11" ht="12.75" hidden="1">
      <c r="A173" s="236">
        <f t="shared" si="15"/>
        <v>172</v>
      </c>
      <c r="B173" s="240"/>
      <c r="C173" s="240"/>
      <c r="D173" s="240"/>
      <c r="E173" s="240"/>
      <c r="F173" s="240"/>
      <c r="H173" s="296"/>
      <c r="I173" s="232">
        <f t="shared" si="17"/>
        <v>0</v>
      </c>
      <c r="J173" s="232">
        <f t="shared" si="16"/>
      </c>
      <c r="K173" s="239">
        <f t="shared" si="14"/>
        <v>0</v>
      </c>
    </row>
    <row r="174" spans="1:11" ht="12.75" hidden="1">
      <c r="A174" s="236">
        <f t="shared" si="15"/>
        <v>173</v>
      </c>
      <c r="B174" s="240"/>
      <c r="C174" s="240"/>
      <c r="D174" s="240"/>
      <c r="E174" s="240"/>
      <c r="F174" s="240"/>
      <c r="H174" s="296"/>
      <c r="I174" s="232">
        <f t="shared" si="17"/>
        <v>0</v>
      </c>
      <c r="J174" s="232">
        <f t="shared" si="16"/>
      </c>
      <c r="K174" s="239">
        <f t="shared" si="14"/>
        <v>0</v>
      </c>
    </row>
    <row r="175" spans="1:11" ht="12.75" hidden="1">
      <c r="A175" s="236">
        <f t="shared" si="15"/>
        <v>174</v>
      </c>
      <c r="B175" s="240"/>
      <c r="C175" s="240"/>
      <c r="D175" s="240"/>
      <c r="E175" s="240"/>
      <c r="F175" s="240"/>
      <c r="H175" s="296"/>
      <c r="I175" s="232">
        <f t="shared" si="17"/>
        <v>0</v>
      </c>
      <c r="J175" s="232">
        <f t="shared" si="16"/>
      </c>
      <c r="K175" s="239">
        <f t="shared" si="14"/>
        <v>0</v>
      </c>
    </row>
    <row r="176" spans="1:11" ht="12.75" hidden="1">
      <c r="A176" s="236">
        <f t="shared" si="15"/>
        <v>175</v>
      </c>
      <c r="B176" s="240"/>
      <c r="C176" s="240"/>
      <c r="D176" s="240"/>
      <c r="E176" s="240"/>
      <c r="F176" s="240"/>
      <c r="H176" s="296"/>
      <c r="I176" s="232">
        <f t="shared" si="17"/>
        <v>0</v>
      </c>
      <c r="J176" s="232">
        <f t="shared" si="16"/>
      </c>
      <c r="K176" s="239">
        <f t="shared" si="14"/>
        <v>0</v>
      </c>
    </row>
    <row r="177" spans="1:11" ht="12.75" hidden="1">
      <c r="A177" s="236">
        <f t="shared" si="15"/>
        <v>176</v>
      </c>
      <c r="B177" s="240"/>
      <c r="C177" s="240"/>
      <c r="D177" s="240"/>
      <c r="E177" s="240"/>
      <c r="F177" s="240"/>
      <c r="H177" s="296"/>
      <c r="I177" s="232">
        <f t="shared" si="17"/>
        <v>0</v>
      </c>
      <c r="J177" s="232">
        <f t="shared" si="16"/>
      </c>
      <c r="K177" s="239">
        <f t="shared" si="14"/>
        <v>0</v>
      </c>
    </row>
    <row r="178" spans="1:11" ht="12.75" hidden="1">
      <c r="A178" s="236">
        <f t="shared" si="15"/>
        <v>177</v>
      </c>
      <c r="B178" s="240"/>
      <c r="C178" s="240"/>
      <c r="D178" s="240"/>
      <c r="E178" s="240"/>
      <c r="F178" s="240"/>
      <c r="H178" s="296"/>
      <c r="I178" s="232">
        <f t="shared" si="17"/>
        <v>0</v>
      </c>
      <c r="J178" s="232">
        <f t="shared" si="16"/>
      </c>
      <c r="K178" s="239">
        <f t="shared" si="14"/>
        <v>0</v>
      </c>
    </row>
    <row r="179" spans="1:11" ht="12.75" hidden="1">
      <c r="A179" s="236">
        <f t="shared" si="15"/>
        <v>178</v>
      </c>
      <c r="B179" s="240"/>
      <c r="C179" s="240"/>
      <c r="D179" s="240"/>
      <c r="E179" s="240"/>
      <c r="F179" s="240"/>
      <c r="H179" s="296"/>
      <c r="I179" s="232">
        <f t="shared" si="17"/>
        <v>0</v>
      </c>
      <c r="J179" s="232">
        <f t="shared" si="16"/>
      </c>
      <c r="K179" s="239">
        <f t="shared" si="14"/>
        <v>0</v>
      </c>
    </row>
    <row r="180" spans="1:11" ht="12.75" hidden="1">
      <c r="A180" s="236">
        <f t="shared" si="15"/>
        <v>179</v>
      </c>
      <c r="B180" s="240"/>
      <c r="C180" s="240"/>
      <c r="D180" s="240"/>
      <c r="E180" s="240"/>
      <c r="F180" s="240"/>
      <c r="H180" s="296"/>
      <c r="I180" s="232">
        <f t="shared" si="17"/>
        <v>0</v>
      </c>
      <c r="J180" s="232">
        <f t="shared" si="16"/>
      </c>
      <c r="K180" s="239">
        <f aca="true" t="shared" si="18" ref="K180:K243">IF(AND(I180&gt;4,J180="X"),1,0)</f>
        <v>0</v>
      </c>
    </row>
    <row r="181" spans="1:11" ht="12.75" hidden="1">
      <c r="A181" s="236">
        <f t="shared" si="15"/>
        <v>180</v>
      </c>
      <c r="B181" s="240"/>
      <c r="C181" s="240"/>
      <c r="D181" s="240"/>
      <c r="E181" s="240"/>
      <c r="F181" s="240"/>
      <c r="H181" s="296"/>
      <c r="I181" s="232">
        <f t="shared" si="17"/>
        <v>0</v>
      </c>
      <c r="J181" s="232">
        <f t="shared" si="16"/>
      </c>
      <c r="K181" s="239">
        <f t="shared" si="18"/>
        <v>0</v>
      </c>
    </row>
    <row r="182" spans="1:11" ht="12.75" hidden="1">
      <c r="A182" s="236">
        <f t="shared" si="15"/>
        <v>181</v>
      </c>
      <c r="B182" s="240"/>
      <c r="C182" s="240"/>
      <c r="D182" s="240"/>
      <c r="E182" s="240"/>
      <c r="F182" s="240"/>
      <c r="H182" s="296"/>
      <c r="I182" s="232">
        <f t="shared" si="17"/>
        <v>0</v>
      </c>
      <c r="J182" s="232">
        <f t="shared" si="16"/>
      </c>
      <c r="K182" s="239">
        <f t="shared" si="18"/>
        <v>0</v>
      </c>
    </row>
    <row r="183" spans="1:11" ht="12.75" hidden="1">
      <c r="A183" s="236">
        <f t="shared" si="15"/>
        <v>182</v>
      </c>
      <c r="B183" s="240"/>
      <c r="C183" s="240"/>
      <c r="D183" s="240"/>
      <c r="E183" s="240"/>
      <c r="F183" s="240"/>
      <c r="H183" s="296"/>
      <c r="I183" s="232">
        <f t="shared" si="17"/>
        <v>0</v>
      </c>
      <c r="J183" s="232">
        <f t="shared" si="16"/>
      </c>
      <c r="K183" s="239">
        <f t="shared" si="18"/>
        <v>0</v>
      </c>
    </row>
    <row r="184" spans="1:11" ht="12.75" hidden="1">
      <c r="A184" s="236">
        <f t="shared" si="15"/>
        <v>183</v>
      </c>
      <c r="B184" s="240"/>
      <c r="C184" s="240"/>
      <c r="D184" s="240"/>
      <c r="E184" s="240"/>
      <c r="F184" s="240"/>
      <c r="H184" s="296"/>
      <c r="I184" s="232">
        <f t="shared" si="17"/>
        <v>0</v>
      </c>
      <c r="J184" s="232">
        <f t="shared" si="16"/>
      </c>
      <c r="K184" s="239">
        <f t="shared" si="18"/>
        <v>0</v>
      </c>
    </row>
    <row r="185" spans="1:11" ht="12.75" hidden="1">
      <c r="A185" s="236">
        <f t="shared" si="15"/>
        <v>184</v>
      </c>
      <c r="B185" s="240"/>
      <c r="C185" s="240"/>
      <c r="D185" s="240"/>
      <c r="E185" s="240"/>
      <c r="F185" s="240"/>
      <c r="H185" s="296"/>
      <c r="I185" s="232">
        <f t="shared" si="17"/>
        <v>0</v>
      </c>
      <c r="J185" s="232">
        <f t="shared" si="16"/>
      </c>
      <c r="K185" s="239">
        <f t="shared" si="18"/>
        <v>0</v>
      </c>
    </row>
    <row r="186" spans="1:11" ht="12.75" hidden="1">
      <c r="A186" s="236">
        <f t="shared" si="15"/>
        <v>185</v>
      </c>
      <c r="B186" s="240"/>
      <c r="C186" s="240"/>
      <c r="D186" s="240"/>
      <c r="E186" s="240"/>
      <c r="F186" s="240"/>
      <c r="H186" s="296"/>
      <c r="I186" s="232">
        <f t="shared" si="17"/>
        <v>0</v>
      </c>
      <c r="J186" s="232">
        <f t="shared" si="16"/>
      </c>
      <c r="K186" s="239">
        <f t="shared" si="18"/>
        <v>0</v>
      </c>
    </row>
    <row r="187" spans="1:11" ht="12.75" hidden="1">
      <c r="A187" s="236">
        <f t="shared" si="15"/>
        <v>186</v>
      </c>
      <c r="B187" s="240"/>
      <c r="C187" s="240"/>
      <c r="D187" s="240"/>
      <c r="E187" s="240"/>
      <c r="F187" s="240"/>
      <c r="H187" s="296"/>
      <c r="I187" s="232">
        <f t="shared" si="17"/>
        <v>0</v>
      </c>
      <c r="J187" s="232">
        <f t="shared" si="16"/>
      </c>
      <c r="K187" s="239">
        <f t="shared" si="18"/>
        <v>0</v>
      </c>
    </row>
    <row r="188" spans="1:11" ht="12.75" hidden="1">
      <c r="A188" s="236">
        <f t="shared" si="15"/>
        <v>187</v>
      </c>
      <c r="B188" s="240"/>
      <c r="C188" s="240"/>
      <c r="D188" s="240"/>
      <c r="E188" s="240"/>
      <c r="F188" s="240"/>
      <c r="H188" s="296"/>
      <c r="I188" s="232">
        <f t="shared" si="17"/>
        <v>0</v>
      </c>
      <c r="J188" s="232">
        <f t="shared" si="16"/>
      </c>
      <c r="K188" s="239">
        <f t="shared" si="18"/>
        <v>0</v>
      </c>
    </row>
    <row r="189" spans="1:11" ht="12.75" hidden="1">
      <c r="A189" s="236">
        <f t="shared" si="15"/>
        <v>188</v>
      </c>
      <c r="B189" s="240"/>
      <c r="C189" s="240"/>
      <c r="D189" s="240"/>
      <c r="E189" s="240"/>
      <c r="F189" s="240"/>
      <c r="H189" s="296"/>
      <c r="I189" s="232">
        <f t="shared" si="17"/>
        <v>0</v>
      </c>
      <c r="J189" s="232">
        <f t="shared" si="16"/>
      </c>
      <c r="K189" s="239">
        <f t="shared" si="18"/>
        <v>0</v>
      </c>
    </row>
    <row r="190" spans="1:11" ht="12.75" hidden="1">
      <c r="A190" s="236">
        <f t="shared" si="15"/>
        <v>189</v>
      </c>
      <c r="B190" s="240"/>
      <c r="C190" s="240"/>
      <c r="D190" s="240"/>
      <c r="E190" s="240"/>
      <c r="F190" s="240"/>
      <c r="H190" s="296"/>
      <c r="I190" s="232">
        <f t="shared" si="17"/>
        <v>0</v>
      </c>
      <c r="J190" s="232">
        <f t="shared" si="16"/>
      </c>
      <c r="K190" s="239">
        <f t="shared" si="18"/>
        <v>0</v>
      </c>
    </row>
    <row r="191" spans="1:11" ht="12.75" hidden="1">
      <c r="A191" s="236">
        <f t="shared" si="15"/>
        <v>190</v>
      </c>
      <c r="B191" s="240"/>
      <c r="C191" s="240"/>
      <c r="D191" s="240"/>
      <c r="E191" s="240"/>
      <c r="F191" s="240"/>
      <c r="H191" s="296"/>
      <c r="I191" s="232">
        <f t="shared" si="17"/>
        <v>0</v>
      </c>
      <c r="J191" s="232">
        <f t="shared" si="16"/>
      </c>
      <c r="K191" s="239">
        <f t="shared" si="18"/>
        <v>0</v>
      </c>
    </row>
    <row r="192" spans="1:11" ht="12.75" hidden="1">
      <c r="A192" s="236">
        <f t="shared" si="15"/>
        <v>191</v>
      </c>
      <c r="B192" s="240"/>
      <c r="C192" s="240"/>
      <c r="D192" s="240"/>
      <c r="E192" s="240"/>
      <c r="F192" s="240"/>
      <c r="H192" s="296"/>
      <c r="I192" s="232">
        <f t="shared" si="17"/>
        <v>0</v>
      </c>
      <c r="J192" s="232">
        <f t="shared" si="16"/>
      </c>
      <c r="K192" s="239">
        <f t="shared" si="18"/>
        <v>0</v>
      </c>
    </row>
    <row r="193" spans="1:11" ht="12.75" hidden="1">
      <c r="A193" s="236">
        <f t="shared" si="15"/>
        <v>192</v>
      </c>
      <c r="B193" s="240"/>
      <c r="C193" s="240"/>
      <c r="D193" s="240"/>
      <c r="E193" s="240"/>
      <c r="F193" s="240"/>
      <c r="H193" s="296"/>
      <c r="I193" s="232">
        <f t="shared" si="17"/>
        <v>0</v>
      </c>
      <c r="J193" s="232">
        <f t="shared" si="16"/>
      </c>
      <c r="K193" s="239">
        <f t="shared" si="18"/>
        <v>0</v>
      </c>
    </row>
    <row r="194" spans="1:11" ht="12.75" hidden="1">
      <c r="A194" s="236">
        <f t="shared" si="15"/>
        <v>193</v>
      </c>
      <c r="B194" s="240"/>
      <c r="C194" s="240"/>
      <c r="D194" s="240"/>
      <c r="E194" s="240"/>
      <c r="F194" s="240"/>
      <c r="H194" s="296"/>
      <c r="I194" s="232">
        <f t="shared" si="17"/>
        <v>0</v>
      </c>
      <c r="J194" s="232">
        <f t="shared" si="16"/>
      </c>
      <c r="K194" s="239">
        <f t="shared" si="18"/>
        <v>0</v>
      </c>
    </row>
    <row r="195" spans="1:11" ht="12.75" hidden="1">
      <c r="A195" s="236">
        <f aca="true" t="shared" si="19" ref="A195:A258">A194+1</f>
        <v>194</v>
      </c>
      <c r="B195" s="240"/>
      <c r="C195" s="240"/>
      <c r="D195" s="240"/>
      <c r="E195" s="240"/>
      <c r="F195" s="240"/>
      <c r="H195" s="296"/>
      <c r="I195" s="232">
        <f t="shared" si="17"/>
        <v>0</v>
      </c>
      <c r="J195" s="232">
        <f aca="true" t="shared" si="20" ref="J195:J258">LEFT(G195)</f>
      </c>
      <c r="K195" s="239">
        <f t="shared" si="18"/>
        <v>0</v>
      </c>
    </row>
    <row r="196" spans="1:11" ht="12.75" hidden="1">
      <c r="A196" s="236">
        <f t="shared" si="19"/>
        <v>195</v>
      </c>
      <c r="B196" s="240"/>
      <c r="C196" s="240"/>
      <c r="D196" s="240"/>
      <c r="E196" s="240"/>
      <c r="F196" s="240"/>
      <c r="H196" s="296"/>
      <c r="I196" s="232">
        <f aca="true" t="shared" si="21" ref="I196:I259">IF(D196="",0,VALUE(LEFT(D196)))</f>
        <v>0</v>
      </c>
      <c r="J196" s="232">
        <f t="shared" si="20"/>
      </c>
      <c r="K196" s="239">
        <f t="shared" si="18"/>
        <v>0</v>
      </c>
    </row>
    <row r="197" spans="1:11" ht="12.75" hidden="1">
      <c r="A197" s="236">
        <f t="shared" si="19"/>
        <v>196</v>
      </c>
      <c r="B197" s="240"/>
      <c r="C197" s="240"/>
      <c r="D197" s="240"/>
      <c r="E197" s="240"/>
      <c r="F197" s="240"/>
      <c r="H197" s="296"/>
      <c r="I197" s="232">
        <f t="shared" si="21"/>
        <v>0</v>
      </c>
      <c r="J197" s="232">
        <f t="shared" si="20"/>
      </c>
      <c r="K197" s="239">
        <f t="shared" si="18"/>
        <v>0</v>
      </c>
    </row>
    <row r="198" spans="1:11" ht="12.75" hidden="1">
      <c r="A198" s="236">
        <f t="shared" si="19"/>
        <v>197</v>
      </c>
      <c r="B198" s="240"/>
      <c r="C198" s="240"/>
      <c r="D198" s="240"/>
      <c r="E198" s="240"/>
      <c r="F198" s="240"/>
      <c r="H198" s="296"/>
      <c r="I198" s="232">
        <f t="shared" si="21"/>
        <v>0</v>
      </c>
      <c r="J198" s="232">
        <f t="shared" si="20"/>
      </c>
      <c r="K198" s="239">
        <f t="shared" si="18"/>
        <v>0</v>
      </c>
    </row>
    <row r="199" spans="1:11" ht="12.75" hidden="1">
      <c r="A199" s="236">
        <f t="shared" si="19"/>
        <v>198</v>
      </c>
      <c r="B199" s="240"/>
      <c r="C199" s="240"/>
      <c r="D199" s="240"/>
      <c r="E199" s="240"/>
      <c r="F199" s="240"/>
      <c r="H199" s="296"/>
      <c r="I199" s="232">
        <f t="shared" si="21"/>
        <v>0</v>
      </c>
      <c r="J199" s="232">
        <f t="shared" si="20"/>
      </c>
      <c r="K199" s="239">
        <f t="shared" si="18"/>
        <v>0</v>
      </c>
    </row>
    <row r="200" spans="1:11" ht="12.75" hidden="1">
      <c r="A200" s="236">
        <f t="shared" si="19"/>
        <v>199</v>
      </c>
      <c r="B200" s="240"/>
      <c r="C200" s="240"/>
      <c r="D200" s="240"/>
      <c r="E200" s="240"/>
      <c r="F200" s="240"/>
      <c r="H200" s="296"/>
      <c r="I200" s="232">
        <f t="shared" si="21"/>
        <v>0</v>
      </c>
      <c r="J200" s="232">
        <f t="shared" si="20"/>
      </c>
      <c r="K200" s="239">
        <f t="shared" si="18"/>
        <v>0</v>
      </c>
    </row>
    <row r="201" spans="1:11" ht="12.75" hidden="1">
      <c r="A201" s="236">
        <f t="shared" si="19"/>
        <v>200</v>
      </c>
      <c r="B201" s="240"/>
      <c r="C201" s="240"/>
      <c r="D201" s="240"/>
      <c r="E201" s="240"/>
      <c r="F201" s="240"/>
      <c r="H201" s="296"/>
      <c r="I201" s="232">
        <f t="shared" si="21"/>
        <v>0</v>
      </c>
      <c r="J201" s="232">
        <f t="shared" si="20"/>
      </c>
      <c r="K201" s="239">
        <f t="shared" si="18"/>
        <v>0</v>
      </c>
    </row>
    <row r="202" spans="1:11" ht="12.75" hidden="1">
      <c r="A202" s="236">
        <f t="shared" si="19"/>
        <v>201</v>
      </c>
      <c r="B202" s="240"/>
      <c r="C202" s="240"/>
      <c r="D202" s="240"/>
      <c r="E202" s="240"/>
      <c r="F202" s="240"/>
      <c r="H202" s="296"/>
      <c r="I202" s="232">
        <f t="shared" si="21"/>
        <v>0</v>
      </c>
      <c r="J202" s="232">
        <f t="shared" si="20"/>
      </c>
      <c r="K202" s="239">
        <f t="shared" si="18"/>
        <v>0</v>
      </c>
    </row>
    <row r="203" spans="1:11" ht="12.75" hidden="1">
      <c r="A203" s="236">
        <f t="shared" si="19"/>
        <v>202</v>
      </c>
      <c r="B203" s="240"/>
      <c r="C203" s="240"/>
      <c r="D203" s="240"/>
      <c r="E203" s="240"/>
      <c r="F203" s="240"/>
      <c r="H203" s="296"/>
      <c r="I203" s="232">
        <f t="shared" si="21"/>
        <v>0</v>
      </c>
      <c r="J203" s="232">
        <f t="shared" si="20"/>
      </c>
      <c r="K203" s="239">
        <f t="shared" si="18"/>
        <v>0</v>
      </c>
    </row>
    <row r="204" spans="1:11" ht="12.75" hidden="1">
      <c r="A204" s="236">
        <f t="shared" si="19"/>
        <v>203</v>
      </c>
      <c r="B204" s="240"/>
      <c r="C204" s="240"/>
      <c r="D204" s="240"/>
      <c r="E204" s="240"/>
      <c r="F204" s="240"/>
      <c r="H204" s="296"/>
      <c r="I204" s="232">
        <f t="shared" si="21"/>
        <v>0</v>
      </c>
      <c r="J204" s="232">
        <f t="shared" si="20"/>
      </c>
      <c r="K204" s="239">
        <f t="shared" si="18"/>
        <v>0</v>
      </c>
    </row>
    <row r="205" spans="1:11" ht="12.75" hidden="1">
      <c r="A205" s="236">
        <f t="shared" si="19"/>
        <v>204</v>
      </c>
      <c r="B205" s="240"/>
      <c r="C205" s="240"/>
      <c r="D205" s="240"/>
      <c r="E205" s="240"/>
      <c r="F205" s="240"/>
      <c r="H205" s="296"/>
      <c r="I205" s="232">
        <f t="shared" si="21"/>
        <v>0</v>
      </c>
      <c r="J205" s="232">
        <f t="shared" si="20"/>
      </c>
      <c r="K205" s="239">
        <f t="shared" si="18"/>
        <v>0</v>
      </c>
    </row>
    <row r="206" spans="1:11" ht="12.75" hidden="1">
      <c r="A206" s="236">
        <f t="shared" si="19"/>
        <v>205</v>
      </c>
      <c r="B206" s="240"/>
      <c r="C206" s="240"/>
      <c r="D206" s="240"/>
      <c r="E206" s="240"/>
      <c r="F206" s="240"/>
      <c r="H206" s="296"/>
      <c r="I206" s="232">
        <f t="shared" si="21"/>
        <v>0</v>
      </c>
      <c r="J206" s="232">
        <f t="shared" si="20"/>
      </c>
      <c r="K206" s="239">
        <f t="shared" si="18"/>
        <v>0</v>
      </c>
    </row>
    <row r="207" spans="1:11" ht="12.75" hidden="1">
      <c r="A207" s="236">
        <f t="shared" si="19"/>
        <v>206</v>
      </c>
      <c r="B207" s="240"/>
      <c r="C207" s="240"/>
      <c r="D207" s="240"/>
      <c r="E207" s="240"/>
      <c r="F207" s="240"/>
      <c r="H207" s="296"/>
      <c r="I207" s="232">
        <f t="shared" si="21"/>
        <v>0</v>
      </c>
      <c r="J207" s="232">
        <f t="shared" si="20"/>
      </c>
      <c r="K207" s="239">
        <f t="shared" si="18"/>
        <v>0</v>
      </c>
    </row>
    <row r="208" spans="1:11" ht="12.75" hidden="1">
      <c r="A208" s="236">
        <f t="shared" si="19"/>
        <v>207</v>
      </c>
      <c r="B208" s="240"/>
      <c r="C208" s="240"/>
      <c r="D208" s="240"/>
      <c r="E208" s="240"/>
      <c r="F208" s="240"/>
      <c r="H208" s="296"/>
      <c r="I208" s="232">
        <f t="shared" si="21"/>
        <v>0</v>
      </c>
      <c r="J208" s="232">
        <f t="shared" si="20"/>
      </c>
      <c r="K208" s="239">
        <f t="shared" si="18"/>
        <v>0</v>
      </c>
    </row>
    <row r="209" spans="1:11" ht="12.75" hidden="1">
      <c r="A209" s="236">
        <f t="shared" si="19"/>
        <v>208</v>
      </c>
      <c r="B209" s="240"/>
      <c r="C209" s="240"/>
      <c r="D209" s="240"/>
      <c r="E209" s="240"/>
      <c r="F209" s="240"/>
      <c r="H209" s="296"/>
      <c r="I209" s="232">
        <f t="shared" si="21"/>
        <v>0</v>
      </c>
      <c r="J209" s="232">
        <f t="shared" si="20"/>
      </c>
      <c r="K209" s="239">
        <f t="shared" si="18"/>
        <v>0</v>
      </c>
    </row>
    <row r="210" spans="1:11" ht="12.75" hidden="1">
      <c r="A210" s="236">
        <f t="shared" si="19"/>
        <v>209</v>
      </c>
      <c r="B210" s="240"/>
      <c r="C210" s="240"/>
      <c r="D210" s="240"/>
      <c r="E210" s="240"/>
      <c r="F210" s="240"/>
      <c r="H210" s="296"/>
      <c r="I210" s="232">
        <f t="shared" si="21"/>
        <v>0</v>
      </c>
      <c r="J210" s="232">
        <f t="shared" si="20"/>
      </c>
      <c r="K210" s="239">
        <f t="shared" si="18"/>
        <v>0</v>
      </c>
    </row>
    <row r="211" spans="1:11" ht="12.75" hidden="1">
      <c r="A211" s="236">
        <f t="shared" si="19"/>
        <v>210</v>
      </c>
      <c r="B211" s="240"/>
      <c r="C211" s="240"/>
      <c r="D211" s="240"/>
      <c r="E211" s="240"/>
      <c r="F211" s="240"/>
      <c r="H211" s="296"/>
      <c r="I211" s="232">
        <f t="shared" si="21"/>
        <v>0</v>
      </c>
      <c r="J211" s="232">
        <f t="shared" si="20"/>
      </c>
      <c r="K211" s="239">
        <f t="shared" si="18"/>
        <v>0</v>
      </c>
    </row>
    <row r="212" spans="1:11" ht="12.75" hidden="1">
      <c r="A212" s="236">
        <f t="shared" si="19"/>
        <v>211</v>
      </c>
      <c r="B212" s="240"/>
      <c r="C212" s="240"/>
      <c r="D212" s="240"/>
      <c r="E212" s="240"/>
      <c r="F212" s="240"/>
      <c r="H212" s="296"/>
      <c r="I212" s="232">
        <f t="shared" si="21"/>
        <v>0</v>
      </c>
      <c r="J212" s="232">
        <f t="shared" si="20"/>
      </c>
      <c r="K212" s="239">
        <f t="shared" si="18"/>
        <v>0</v>
      </c>
    </row>
    <row r="213" spans="1:11" ht="12.75" hidden="1">
      <c r="A213" s="236">
        <f t="shared" si="19"/>
        <v>212</v>
      </c>
      <c r="B213" s="240"/>
      <c r="C213" s="240"/>
      <c r="D213" s="240"/>
      <c r="E213" s="240"/>
      <c r="F213" s="240"/>
      <c r="H213" s="296"/>
      <c r="I213" s="232">
        <f t="shared" si="21"/>
        <v>0</v>
      </c>
      <c r="J213" s="232">
        <f t="shared" si="20"/>
      </c>
      <c r="K213" s="239">
        <f t="shared" si="18"/>
        <v>0</v>
      </c>
    </row>
    <row r="214" spans="1:11" ht="12.75" hidden="1">
      <c r="A214" s="236">
        <f t="shared" si="19"/>
        <v>213</v>
      </c>
      <c r="B214" s="240"/>
      <c r="C214" s="240"/>
      <c r="D214" s="240"/>
      <c r="E214" s="240"/>
      <c r="F214" s="240"/>
      <c r="H214" s="296"/>
      <c r="I214" s="232">
        <f t="shared" si="21"/>
        <v>0</v>
      </c>
      <c r="J214" s="232">
        <f t="shared" si="20"/>
      </c>
      <c r="K214" s="239">
        <f t="shared" si="18"/>
        <v>0</v>
      </c>
    </row>
    <row r="215" spans="1:11" ht="12.75" hidden="1">
      <c r="A215" s="236">
        <f t="shared" si="19"/>
        <v>214</v>
      </c>
      <c r="B215" s="240"/>
      <c r="C215" s="240"/>
      <c r="D215" s="240"/>
      <c r="E215" s="240"/>
      <c r="F215" s="240"/>
      <c r="H215" s="296"/>
      <c r="I215" s="232">
        <f t="shared" si="21"/>
        <v>0</v>
      </c>
      <c r="J215" s="232">
        <f t="shared" si="20"/>
      </c>
      <c r="K215" s="239">
        <f t="shared" si="18"/>
        <v>0</v>
      </c>
    </row>
    <row r="216" spans="1:11" ht="12.75" hidden="1">
      <c r="A216" s="236">
        <f t="shared" si="19"/>
        <v>215</v>
      </c>
      <c r="B216" s="240"/>
      <c r="C216" s="240"/>
      <c r="D216" s="240"/>
      <c r="E216" s="240"/>
      <c r="F216" s="240"/>
      <c r="H216" s="296"/>
      <c r="I216" s="232">
        <f t="shared" si="21"/>
        <v>0</v>
      </c>
      <c r="J216" s="232">
        <f t="shared" si="20"/>
      </c>
      <c r="K216" s="239">
        <f t="shared" si="18"/>
        <v>0</v>
      </c>
    </row>
    <row r="217" spans="1:11" ht="12.75" hidden="1">
      <c r="A217" s="236">
        <f t="shared" si="19"/>
        <v>216</v>
      </c>
      <c r="B217" s="240"/>
      <c r="C217" s="240"/>
      <c r="D217" s="240"/>
      <c r="E217" s="240"/>
      <c r="F217" s="240"/>
      <c r="H217" s="296"/>
      <c r="I217" s="232">
        <f t="shared" si="21"/>
        <v>0</v>
      </c>
      <c r="J217" s="232">
        <f t="shared" si="20"/>
      </c>
      <c r="K217" s="239">
        <f t="shared" si="18"/>
        <v>0</v>
      </c>
    </row>
    <row r="218" spans="1:11" ht="12.75" hidden="1">
      <c r="A218" s="236">
        <f t="shared" si="19"/>
        <v>217</v>
      </c>
      <c r="B218" s="240"/>
      <c r="C218" s="240"/>
      <c r="D218" s="240"/>
      <c r="E218" s="240"/>
      <c r="F218" s="240"/>
      <c r="H218" s="296"/>
      <c r="I218" s="232">
        <f t="shared" si="21"/>
        <v>0</v>
      </c>
      <c r="J218" s="232">
        <f t="shared" si="20"/>
      </c>
      <c r="K218" s="239">
        <f t="shared" si="18"/>
        <v>0</v>
      </c>
    </row>
    <row r="219" spans="1:11" ht="12.75" hidden="1">
      <c r="A219" s="236">
        <f t="shared" si="19"/>
        <v>218</v>
      </c>
      <c r="B219" s="240"/>
      <c r="C219" s="240"/>
      <c r="D219" s="240"/>
      <c r="E219" s="240"/>
      <c r="F219" s="240"/>
      <c r="H219" s="296"/>
      <c r="I219" s="232">
        <f t="shared" si="21"/>
        <v>0</v>
      </c>
      <c r="J219" s="232">
        <f t="shared" si="20"/>
      </c>
      <c r="K219" s="239">
        <f t="shared" si="18"/>
        <v>0</v>
      </c>
    </row>
    <row r="220" spans="1:11" ht="12.75" hidden="1">
      <c r="A220" s="236">
        <f t="shared" si="19"/>
        <v>219</v>
      </c>
      <c r="B220" s="240"/>
      <c r="C220" s="240"/>
      <c r="D220" s="240"/>
      <c r="E220" s="240"/>
      <c r="F220" s="240"/>
      <c r="H220" s="296"/>
      <c r="I220" s="232">
        <f t="shared" si="21"/>
        <v>0</v>
      </c>
      <c r="J220" s="232">
        <f t="shared" si="20"/>
      </c>
      <c r="K220" s="239">
        <f t="shared" si="18"/>
        <v>0</v>
      </c>
    </row>
    <row r="221" spans="1:11" ht="12.75" hidden="1">
      <c r="A221" s="236">
        <f t="shared" si="19"/>
        <v>220</v>
      </c>
      <c r="B221" s="240"/>
      <c r="C221" s="240"/>
      <c r="D221" s="240"/>
      <c r="E221" s="240"/>
      <c r="F221" s="240"/>
      <c r="H221" s="296"/>
      <c r="I221" s="232">
        <f t="shared" si="21"/>
        <v>0</v>
      </c>
      <c r="J221" s="232">
        <f t="shared" si="20"/>
      </c>
      <c r="K221" s="239">
        <f t="shared" si="18"/>
        <v>0</v>
      </c>
    </row>
    <row r="222" spans="1:11" ht="12.75" hidden="1">
      <c r="A222" s="236">
        <f t="shared" si="19"/>
        <v>221</v>
      </c>
      <c r="B222" s="240"/>
      <c r="C222" s="240"/>
      <c r="D222" s="240"/>
      <c r="E222" s="240"/>
      <c r="F222" s="240"/>
      <c r="H222" s="296"/>
      <c r="I222" s="232">
        <f t="shared" si="21"/>
        <v>0</v>
      </c>
      <c r="J222" s="232">
        <f t="shared" si="20"/>
      </c>
      <c r="K222" s="239">
        <f t="shared" si="18"/>
        <v>0</v>
      </c>
    </row>
    <row r="223" spans="1:11" ht="12.75" hidden="1">
      <c r="A223" s="236">
        <f t="shared" si="19"/>
        <v>222</v>
      </c>
      <c r="B223" s="240"/>
      <c r="C223" s="240"/>
      <c r="D223" s="240"/>
      <c r="E223" s="240"/>
      <c r="F223" s="240"/>
      <c r="H223" s="296"/>
      <c r="I223" s="232">
        <f t="shared" si="21"/>
        <v>0</v>
      </c>
      <c r="J223" s="232">
        <f t="shared" si="20"/>
      </c>
      <c r="K223" s="239">
        <f t="shared" si="18"/>
        <v>0</v>
      </c>
    </row>
    <row r="224" spans="1:11" ht="12.75" hidden="1">
      <c r="A224" s="236">
        <f t="shared" si="19"/>
        <v>223</v>
      </c>
      <c r="B224" s="240"/>
      <c r="C224" s="240"/>
      <c r="D224" s="240"/>
      <c r="E224" s="240"/>
      <c r="F224" s="240"/>
      <c r="H224" s="296"/>
      <c r="I224" s="232">
        <f t="shared" si="21"/>
        <v>0</v>
      </c>
      <c r="J224" s="232">
        <f t="shared" si="20"/>
      </c>
      <c r="K224" s="239">
        <f t="shared" si="18"/>
        <v>0</v>
      </c>
    </row>
    <row r="225" spans="1:11" ht="12.75" hidden="1">
      <c r="A225" s="236">
        <f t="shared" si="19"/>
        <v>224</v>
      </c>
      <c r="B225" s="240"/>
      <c r="C225" s="240"/>
      <c r="D225" s="240"/>
      <c r="E225" s="240"/>
      <c r="F225" s="240"/>
      <c r="H225" s="296"/>
      <c r="I225" s="232">
        <f t="shared" si="21"/>
        <v>0</v>
      </c>
      <c r="J225" s="232">
        <f t="shared" si="20"/>
      </c>
      <c r="K225" s="239">
        <f t="shared" si="18"/>
        <v>0</v>
      </c>
    </row>
    <row r="226" spans="1:11" ht="12.75" hidden="1">
      <c r="A226" s="236">
        <f t="shared" si="19"/>
        <v>225</v>
      </c>
      <c r="B226" s="240"/>
      <c r="C226" s="240"/>
      <c r="D226" s="240"/>
      <c r="E226" s="240"/>
      <c r="F226" s="240"/>
      <c r="H226" s="296"/>
      <c r="I226" s="232">
        <f t="shared" si="21"/>
        <v>0</v>
      </c>
      <c r="J226" s="232">
        <f t="shared" si="20"/>
      </c>
      <c r="K226" s="239">
        <f t="shared" si="18"/>
        <v>0</v>
      </c>
    </row>
    <row r="227" spans="1:11" ht="12.75" hidden="1">
      <c r="A227" s="236">
        <f t="shared" si="19"/>
        <v>226</v>
      </c>
      <c r="B227" s="240"/>
      <c r="C227" s="240"/>
      <c r="D227" s="240"/>
      <c r="E227" s="240"/>
      <c r="F227" s="240"/>
      <c r="H227" s="296"/>
      <c r="I227" s="232">
        <f t="shared" si="21"/>
        <v>0</v>
      </c>
      <c r="J227" s="232">
        <f t="shared" si="20"/>
      </c>
      <c r="K227" s="239">
        <f t="shared" si="18"/>
        <v>0</v>
      </c>
    </row>
    <row r="228" spans="1:11" ht="12.75" hidden="1">
      <c r="A228" s="236">
        <f t="shared" si="19"/>
        <v>227</v>
      </c>
      <c r="B228" s="240"/>
      <c r="C228" s="240"/>
      <c r="D228" s="240"/>
      <c r="E228" s="240"/>
      <c r="F228" s="240"/>
      <c r="H228" s="296"/>
      <c r="I228" s="232">
        <f t="shared" si="21"/>
        <v>0</v>
      </c>
      <c r="J228" s="232">
        <f t="shared" si="20"/>
      </c>
      <c r="K228" s="239">
        <f t="shared" si="18"/>
        <v>0</v>
      </c>
    </row>
    <row r="229" spans="1:11" ht="12.75" hidden="1">
      <c r="A229" s="236">
        <f t="shared" si="19"/>
        <v>228</v>
      </c>
      <c r="B229" s="240"/>
      <c r="C229" s="240"/>
      <c r="D229" s="240"/>
      <c r="E229" s="240"/>
      <c r="F229" s="240"/>
      <c r="H229" s="296"/>
      <c r="I229" s="232">
        <f t="shared" si="21"/>
        <v>0</v>
      </c>
      <c r="J229" s="232">
        <f t="shared" si="20"/>
      </c>
      <c r="K229" s="239">
        <f t="shared" si="18"/>
        <v>0</v>
      </c>
    </row>
    <row r="230" spans="1:11" ht="12.75" hidden="1">
      <c r="A230" s="236">
        <f t="shared" si="19"/>
        <v>229</v>
      </c>
      <c r="B230" s="240"/>
      <c r="C230" s="240"/>
      <c r="D230" s="240"/>
      <c r="E230" s="240"/>
      <c r="F230" s="240"/>
      <c r="H230" s="296"/>
      <c r="I230" s="232">
        <f t="shared" si="21"/>
        <v>0</v>
      </c>
      <c r="J230" s="232">
        <f t="shared" si="20"/>
      </c>
      <c r="K230" s="239">
        <f t="shared" si="18"/>
        <v>0</v>
      </c>
    </row>
    <row r="231" spans="1:11" ht="12.75" hidden="1">
      <c r="A231" s="236">
        <f t="shared" si="19"/>
        <v>230</v>
      </c>
      <c r="B231" s="240"/>
      <c r="C231" s="240"/>
      <c r="D231" s="240"/>
      <c r="E231" s="240"/>
      <c r="F231" s="240"/>
      <c r="H231" s="296"/>
      <c r="I231" s="232">
        <f t="shared" si="21"/>
        <v>0</v>
      </c>
      <c r="J231" s="232">
        <f t="shared" si="20"/>
      </c>
      <c r="K231" s="239">
        <f t="shared" si="18"/>
        <v>0</v>
      </c>
    </row>
    <row r="232" spans="1:11" ht="12.75" hidden="1">
      <c r="A232" s="236">
        <f t="shared" si="19"/>
        <v>231</v>
      </c>
      <c r="B232" s="240"/>
      <c r="C232" s="240"/>
      <c r="D232" s="240"/>
      <c r="E232" s="240"/>
      <c r="F232" s="240"/>
      <c r="H232" s="296"/>
      <c r="I232" s="232">
        <f t="shared" si="21"/>
        <v>0</v>
      </c>
      <c r="J232" s="232">
        <f t="shared" si="20"/>
      </c>
      <c r="K232" s="239">
        <f t="shared" si="18"/>
        <v>0</v>
      </c>
    </row>
    <row r="233" spans="1:11" ht="12.75" hidden="1">
      <c r="A233" s="236">
        <f t="shared" si="19"/>
        <v>232</v>
      </c>
      <c r="B233" s="240"/>
      <c r="C233" s="240"/>
      <c r="D233" s="240"/>
      <c r="E233" s="240"/>
      <c r="F233" s="240"/>
      <c r="H233" s="296"/>
      <c r="I233" s="232">
        <f t="shared" si="21"/>
        <v>0</v>
      </c>
      <c r="J233" s="232">
        <f t="shared" si="20"/>
      </c>
      <c r="K233" s="239">
        <f t="shared" si="18"/>
        <v>0</v>
      </c>
    </row>
    <row r="234" spans="1:11" ht="12.75" hidden="1">
      <c r="A234" s="236">
        <f t="shared" si="19"/>
        <v>233</v>
      </c>
      <c r="B234" s="240"/>
      <c r="C234" s="240"/>
      <c r="D234" s="240"/>
      <c r="E234" s="240"/>
      <c r="F234" s="240"/>
      <c r="H234" s="296"/>
      <c r="I234" s="232">
        <f t="shared" si="21"/>
        <v>0</v>
      </c>
      <c r="J234" s="232">
        <f t="shared" si="20"/>
      </c>
      <c r="K234" s="239">
        <f t="shared" si="18"/>
        <v>0</v>
      </c>
    </row>
    <row r="235" spans="1:11" ht="12.75" hidden="1">
      <c r="A235" s="236">
        <f t="shared" si="19"/>
        <v>234</v>
      </c>
      <c r="B235" s="240"/>
      <c r="C235" s="240"/>
      <c r="D235" s="240"/>
      <c r="E235" s="240"/>
      <c r="F235" s="240"/>
      <c r="H235" s="296"/>
      <c r="I235" s="232">
        <f t="shared" si="21"/>
        <v>0</v>
      </c>
      <c r="J235" s="232">
        <f t="shared" si="20"/>
      </c>
      <c r="K235" s="239">
        <f t="shared" si="18"/>
        <v>0</v>
      </c>
    </row>
    <row r="236" spans="1:11" ht="12.75" hidden="1">
      <c r="A236" s="236">
        <f t="shared" si="19"/>
        <v>235</v>
      </c>
      <c r="B236" s="240"/>
      <c r="C236" s="240"/>
      <c r="D236" s="240"/>
      <c r="E236" s="240"/>
      <c r="F236" s="240"/>
      <c r="H236" s="296"/>
      <c r="I236" s="232">
        <f t="shared" si="21"/>
        <v>0</v>
      </c>
      <c r="J236" s="232">
        <f t="shared" si="20"/>
      </c>
      <c r="K236" s="239">
        <f t="shared" si="18"/>
        <v>0</v>
      </c>
    </row>
    <row r="237" spans="1:11" ht="12.75" hidden="1">
      <c r="A237" s="236">
        <f t="shared" si="19"/>
        <v>236</v>
      </c>
      <c r="B237" s="240"/>
      <c r="C237" s="240"/>
      <c r="D237" s="240"/>
      <c r="E237" s="240"/>
      <c r="F237" s="240"/>
      <c r="H237" s="296"/>
      <c r="I237" s="232">
        <f t="shared" si="21"/>
        <v>0</v>
      </c>
      <c r="J237" s="232">
        <f t="shared" si="20"/>
      </c>
      <c r="K237" s="239">
        <f t="shared" si="18"/>
        <v>0</v>
      </c>
    </row>
    <row r="238" spans="1:11" ht="12.75" hidden="1">
      <c r="A238" s="236">
        <f t="shared" si="19"/>
        <v>237</v>
      </c>
      <c r="B238" s="240"/>
      <c r="C238" s="240"/>
      <c r="D238" s="240"/>
      <c r="E238" s="240"/>
      <c r="F238" s="240"/>
      <c r="H238" s="296"/>
      <c r="I238" s="232">
        <f t="shared" si="21"/>
        <v>0</v>
      </c>
      <c r="J238" s="232">
        <f t="shared" si="20"/>
      </c>
      <c r="K238" s="239">
        <f t="shared" si="18"/>
        <v>0</v>
      </c>
    </row>
    <row r="239" spans="1:11" ht="12.75" hidden="1">
      <c r="A239" s="236">
        <f t="shared" si="19"/>
        <v>238</v>
      </c>
      <c r="B239" s="240"/>
      <c r="C239" s="240"/>
      <c r="D239" s="240"/>
      <c r="E239" s="240"/>
      <c r="F239" s="240"/>
      <c r="H239" s="296"/>
      <c r="I239" s="232">
        <f t="shared" si="21"/>
        <v>0</v>
      </c>
      <c r="J239" s="232">
        <f t="shared" si="20"/>
      </c>
      <c r="K239" s="239">
        <f t="shared" si="18"/>
        <v>0</v>
      </c>
    </row>
    <row r="240" spans="1:11" ht="12.75" hidden="1">
      <c r="A240" s="236">
        <f t="shared" si="19"/>
        <v>239</v>
      </c>
      <c r="B240" s="240"/>
      <c r="C240" s="240"/>
      <c r="D240" s="240"/>
      <c r="E240" s="240"/>
      <c r="F240" s="240"/>
      <c r="H240" s="296"/>
      <c r="I240" s="232">
        <f t="shared" si="21"/>
        <v>0</v>
      </c>
      <c r="J240" s="232">
        <f t="shared" si="20"/>
      </c>
      <c r="K240" s="239">
        <f t="shared" si="18"/>
        <v>0</v>
      </c>
    </row>
    <row r="241" spans="1:11" ht="12.75" hidden="1">
      <c r="A241" s="236">
        <f t="shared" si="19"/>
        <v>240</v>
      </c>
      <c r="B241" s="240"/>
      <c r="C241" s="240"/>
      <c r="D241" s="240"/>
      <c r="E241" s="240"/>
      <c r="F241" s="240"/>
      <c r="H241" s="296"/>
      <c r="I241" s="232">
        <f t="shared" si="21"/>
        <v>0</v>
      </c>
      <c r="J241" s="232">
        <f t="shared" si="20"/>
      </c>
      <c r="K241" s="239">
        <f t="shared" si="18"/>
        <v>0</v>
      </c>
    </row>
    <row r="242" spans="1:11" ht="12.75" hidden="1">
      <c r="A242" s="236">
        <f t="shared" si="19"/>
        <v>241</v>
      </c>
      <c r="B242" s="240"/>
      <c r="C242" s="240"/>
      <c r="D242" s="240"/>
      <c r="E242" s="240"/>
      <c r="F242" s="240"/>
      <c r="H242" s="296"/>
      <c r="I242" s="232">
        <f t="shared" si="21"/>
        <v>0</v>
      </c>
      <c r="J242" s="232">
        <f t="shared" si="20"/>
      </c>
      <c r="K242" s="239">
        <f t="shared" si="18"/>
        <v>0</v>
      </c>
    </row>
    <row r="243" spans="1:11" ht="12.75" hidden="1">
      <c r="A243" s="236">
        <f t="shared" si="19"/>
        <v>242</v>
      </c>
      <c r="B243" s="240"/>
      <c r="C243" s="240"/>
      <c r="D243" s="240"/>
      <c r="E243" s="240"/>
      <c r="F243" s="240"/>
      <c r="H243" s="296"/>
      <c r="I243" s="232">
        <f t="shared" si="21"/>
        <v>0</v>
      </c>
      <c r="J243" s="232">
        <f t="shared" si="20"/>
      </c>
      <c r="K243" s="239">
        <f t="shared" si="18"/>
        <v>0</v>
      </c>
    </row>
    <row r="244" spans="1:11" ht="12.75" hidden="1">
      <c r="A244" s="236">
        <f t="shared" si="19"/>
        <v>243</v>
      </c>
      <c r="B244" s="240"/>
      <c r="C244" s="240"/>
      <c r="D244" s="240"/>
      <c r="E244" s="240"/>
      <c r="F244" s="240"/>
      <c r="H244" s="296"/>
      <c r="I244" s="232">
        <f t="shared" si="21"/>
        <v>0</v>
      </c>
      <c r="J244" s="232">
        <f t="shared" si="20"/>
      </c>
      <c r="K244" s="239">
        <f aca="true" t="shared" si="22" ref="K244:K307">IF(AND(I244&gt;4,J244="X"),1,0)</f>
        <v>0</v>
      </c>
    </row>
    <row r="245" spans="1:11" ht="12.75" hidden="1">
      <c r="A245" s="236">
        <f t="shared" si="19"/>
        <v>244</v>
      </c>
      <c r="B245" s="240"/>
      <c r="C245" s="240"/>
      <c r="D245" s="240"/>
      <c r="E245" s="240"/>
      <c r="F245" s="240"/>
      <c r="H245" s="296"/>
      <c r="I245" s="232">
        <f t="shared" si="21"/>
        <v>0</v>
      </c>
      <c r="J245" s="232">
        <f t="shared" si="20"/>
      </c>
      <c r="K245" s="239">
        <f t="shared" si="22"/>
        <v>0</v>
      </c>
    </row>
    <row r="246" spans="1:11" ht="12.75" hidden="1">
      <c r="A246" s="236">
        <f t="shared" si="19"/>
        <v>245</v>
      </c>
      <c r="B246" s="240"/>
      <c r="C246" s="240"/>
      <c r="D246" s="240"/>
      <c r="E246" s="240"/>
      <c r="F246" s="240"/>
      <c r="H246" s="296"/>
      <c r="I246" s="232">
        <f t="shared" si="21"/>
        <v>0</v>
      </c>
      <c r="J246" s="232">
        <f t="shared" si="20"/>
      </c>
      <c r="K246" s="239">
        <f t="shared" si="22"/>
        <v>0</v>
      </c>
    </row>
    <row r="247" spans="1:11" ht="12.75" hidden="1">
      <c r="A247" s="236">
        <f t="shared" si="19"/>
        <v>246</v>
      </c>
      <c r="B247" s="240"/>
      <c r="C247" s="240"/>
      <c r="D247" s="240"/>
      <c r="E247" s="240"/>
      <c r="F247" s="240"/>
      <c r="H247" s="296"/>
      <c r="I247" s="232">
        <f t="shared" si="21"/>
        <v>0</v>
      </c>
      <c r="J247" s="232">
        <f t="shared" si="20"/>
      </c>
      <c r="K247" s="239">
        <f t="shared" si="22"/>
        <v>0</v>
      </c>
    </row>
    <row r="248" spans="1:11" ht="12.75" hidden="1">
      <c r="A248" s="236">
        <f t="shared" si="19"/>
        <v>247</v>
      </c>
      <c r="B248" s="240"/>
      <c r="C248" s="240"/>
      <c r="D248" s="240"/>
      <c r="E248" s="240"/>
      <c r="F248" s="240"/>
      <c r="H248" s="296"/>
      <c r="I248" s="232">
        <f t="shared" si="21"/>
        <v>0</v>
      </c>
      <c r="J248" s="232">
        <f t="shared" si="20"/>
      </c>
      <c r="K248" s="239">
        <f t="shared" si="22"/>
        <v>0</v>
      </c>
    </row>
    <row r="249" spans="1:11" ht="12.75" hidden="1">
      <c r="A249" s="236">
        <f t="shared" si="19"/>
        <v>248</v>
      </c>
      <c r="B249" s="240"/>
      <c r="C249" s="240"/>
      <c r="D249" s="240"/>
      <c r="E249" s="240"/>
      <c r="F249" s="240"/>
      <c r="H249" s="296"/>
      <c r="I249" s="232">
        <f t="shared" si="21"/>
        <v>0</v>
      </c>
      <c r="J249" s="232">
        <f t="shared" si="20"/>
      </c>
      <c r="K249" s="239">
        <f t="shared" si="22"/>
        <v>0</v>
      </c>
    </row>
    <row r="250" spans="1:11" ht="12.75" hidden="1">
      <c r="A250" s="236">
        <f t="shared" si="19"/>
        <v>249</v>
      </c>
      <c r="B250" s="240"/>
      <c r="C250" s="240"/>
      <c r="D250" s="240"/>
      <c r="E250" s="240"/>
      <c r="F250" s="240"/>
      <c r="H250" s="296"/>
      <c r="I250" s="232">
        <f t="shared" si="21"/>
        <v>0</v>
      </c>
      <c r="J250" s="232">
        <f t="shared" si="20"/>
      </c>
      <c r="K250" s="239">
        <f t="shared" si="22"/>
        <v>0</v>
      </c>
    </row>
    <row r="251" spans="1:11" ht="12.75" hidden="1">
      <c r="A251" s="236">
        <f t="shared" si="19"/>
        <v>250</v>
      </c>
      <c r="B251" s="240"/>
      <c r="C251" s="240"/>
      <c r="D251" s="240"/>
      <c r="E251" s="240"/>
      <c r="F251" s="240"/>
      <c r="H251" s="296"/>
      <c r="I251" s="232">
        <f t="shared" si="21"/>
        <v>0</v>
      </c>
      <c r="J251" s="232">
        <f t="shared" si="20"/>
      </c>
      <c r="K251" s="239">
        <f t="shared" si="22"/>
        <v>0</v>
      </c>
    </row>
    <row r="252" spans="1:11" ht="12.75" hidden="1">
      <c r="A252" s="236">
        <f t="shared" si="19"/>
        <v>251</v>
      </c>
      <c r="B252" s="240"/>
      <c r="C252" s="240"/>
      <c r="D252" s="240"/>
      <c r="E252" s="240"/>
      <c r="F252" s="240"/>
      <c r="H252" s="296"/>
      <c r="I252" s="232">
        <f t="shared" si="21"/>
        <v>0</v>
      </c>
      <c r="J252" s="232">
        <f t="shared" si="20"/>
      </c>
      <c r="K252" s="239">
        <f t="shared" si="22"/>
        <v>0</v>
      </c>
    </row>
    <row r="253" spans="1:11" ht="12.75" hidden="1">
      <c r="A253" s="236">
        <f t="shared" si="19"/>
        <v>252</v>
      </c>
      <c r="B253" s="240"/>
      <c r="C253" s="240"/>
      <c r="D253" s="240"/>
      <c r="E253" s="240"/>
      <c r="F253" s="240"/>
      <c r="H253" s="296"/>
      <c r="I253" s="232">
        <f t="shared" si="21"/>
        <v>0</v>
      </c>
      <c r="J253" s="232">
        <f t="shared" si="20"/>
      </c>
      <c r="K253" s="239">
        <f t="shared" si="22"/>
        <v>0</v>
      </c>
    </row>
    <row r="254" spans="1:11" ht="12.75" hidden="1">
      <c r="A254" s="236">
        <f t="shared" si="19"/>
        <v>253</v>
      </c>
      <c r="B254" s="240"/>
      <c r="C254" s="240"/>
      <c r="D254" s="240"/>
      <c r="E254" s="240"/>
      <c r="F254" s="240"/>
      <c r="H254" s="296"/>
      <c r="I254" s="232">
        <f t="shared" si="21"/>
        <v>0</v>
      </c>
      <c r="J254" s="232">
        <f t="shared" si="20"/>
      </c>
      <c r="K254" s="239">
        <f t="shared" si="22"/>
        <v>0</v>
      </c>
    </row>
    <row r="255" spans="1:11" ht="12.75" hidden="1">
      <c r="A255" s="236">
        <f t="shared" si="19"/>
        <v>254</v>
      </c>
      <c r="B255" s="240"/>
      <c r="C255" s="240"/>
      <c r="D255" s="240"/>
      <c r="E255" s="240"/>
      <c r="F255" s="240"/>
      <c r="H255" s="296"/>
      <c r="I255" s="232">
        <f t="shared" si="21"/>
        <v>0</v>
      </c>
      <c r="J255" s="232">
        <f t="shared" si="20"/>
      </c>
      <c r="K255" s="239">
        <f t="shared" si="22"/>
        <v>0</v>
      </c>
    </row>
    <row r="256" spans="1:11" ht="12.75" hidden="1">
      <c r="A256" s="236">
        <f t="shared" si="19"/>
        <v>255</v>
      </c>
      <c r="B256" s="240"/>
      <c r="C256" s="240"/>
      <c r="D256" s="240"/>
      <c r="E256" s="240"/>
      <c r="F256" s="240"/>
      <c r="H256" s="296"/>
      <c r="I256" s="232">
        <f t="shared" si="21"/>
        <v>0</v>
      </c>
      <c r="J256" s="232">
        <f t="shared" si="20"/>
      </c>
      <c r="K256" s="239">
        <f t="shared" si="22"/>
        <v>0</v>
      </c>
    </row>
    <row r="257" spans="1:11" ht="12.75" hidden="1">
      <c r="A257" s="236">
        <f t="shared" si="19"/>
        <v>256</v>
      </c>
      <c r="B257" s="240"/>
      <c r="C257" s="240"/>
      <c r="D257" s="240"/>
      <c r="E257" s="240"/>
      <c r="F257" s="240"/>
      <c r="H257" s="296"/>
      <c r="I257" s="232">
        <f t="shared" si="21"/>
        <v>0</v>
      </c>
      <c r="J257" s="232">
        <f t="shared" si="20"/>
      </c>
      <c r="K257" s="239">
        <f t="shared" si="22"/>
        <v>0</v>
      </c>
    </row>
    <row r="258" spans="1:11" ht="12.75" hidden="1">
      <c r="A258" s="236">
        <f t="shared" si="19"/>
        <v>257</v>
      </c>
      <c r="B258" s="240"/>
      <c r="C258" s="240"/>
      <c r="D258" s="240"/>
      <c r="E258" s="240"/>
      <c r="F258" s="240"/>
      <c r="H258" s="296"/>
      <c r="I258" s="232">
        <f t="shared" si="21"/>
        <v>0</v>
      </c>
      <c r="J258" s="232">
        <f t="shared" si="20"/>
      </c>
      <c r="K258" s="239">
        <f t="shared" si="22"/>
        <v>0</v>
      </c>
    </row>
    <row r="259" spans="1:11" ht="12.75" hidden="1">
      <c r="A259" s="236">
        <f aca="true" t="shared" si="23" ref="A259:A322">A258+1</f>
        <v>258</v>
      </c>
      <c r="B259" s="240"/>
      <c r="C259" s="240"/>
      <c r="D259" s="240"/>
      <c r="E259" s="240"/>
      <c r="F259" s="240"/>
      <c r="H259" s="296"/>
      <c r="I259" s="232">
        <f t="shared" si="21"/>
        <v>0</v>
      </c>
      <c r="J259" s="232">
        <f aca="true" t="shared" si="24" ref="J259:J322">LEFT(G259)</f>
      </c>
      <c r="K259" s="239">
        <f t="shared" si="22"/>
        <v>0</v>
      </c>
    </row>
    <row r="260" spans="1:11" ht="12.75" hidden="1">
      <c r="A260" s="236">
        <f t="shared" si="23"/>
        <v>259</v>
      </c>
      <c r="B260" s="240"/>
      <c r="C260" s="240"/>
      <c r="D260" s="240"/>
      <c r="E260" s="240"/>
      <c r="F260" s="240"/>
      <c r="H260" s="296"/>
      <c r="I260" s="232">
        <f aca="true" t="shared" si="25" ref="I260:I323">IF(D260="",0,VALUE(LEFT(D260)))</f>
        <v>0</v>
      </c>
      <c r="J260" s="232">
        <f t="shared" si="24"/>
      </c>
      <c r="K260" s="239">
        <f t="shared" si="22"/>
        <v>0</v>
      </c>
    </row>
    <row r="261" spans="1:11" ht="12.75" hidden="1">
      <c r="A261" s="236">
        <f t="shared" si="23"/>
        <v>260</v>
      </c>
      <c r="B261" s="240"/>
      <c r="C261" s="240"/>
      <c r="D261" s="240"/>
      <c r="E261" s="240"/>
      <c r="F261" s="240"/>
      <c r="H261" s="296"/>
      <c r="I261" s="232">
        <f t="shared" si="25"/>
        <v>0</v>
      </c>
      <c r="J261" s="232">
        <f t="shared" si="24"/>
      </c>
      <c r="K261" s="239">
        <f t="shared" si="22"/>
        <v>0</v>
      </c>
    </row>
    <row r="262" spans="1:11" ht="12.75" hidden="1">
      <c r="A262" s="236">
        <f t="shared" si="23"/>
        <v>261</v>
      </c>
      <c r="B262" s="240"/>
      <c r="C262" s="240"/>
      <c r="D262" s="240"/>
      <c r="E262" s="240"/>
      <c r="F262" s="240"/>
      <c r="H262" s="296"/>
      <c r="I262" s="232">
        <f t="shared" si="25"/>
        <v>0</v>
      </c>
      <c r="J262" s="232">
        <f t="shared" si="24"/>
      </c>
      <c r="K262" s="239">
        <f t="shared" si="22"/>
        <v>0</v>
      </c>
    </row>
    <row r="263" spans="1:11" ht="12.75" hidden="1">
      <c r="A263" s="236">
        <f t="shared" si="23"/>
        <v>262</v>
      </c>
      <c r="B263" s="240"/>
      <c r="C263" s="240"/>
      <c r="D263" s="240"/>
      <c r="E263" s="240"/>
      <c r="F263" s="240"/>
      <c r="H263" s="296"/>
      <c r="I263" s="232">
        <f t="shared" si="25"/>
        <v>0</v>
      </c>
      <c r="J263" s="232">
        <f t="shared" si="24"/>
      </c>
      <c r="K263" s="239">
        <f t="shared" si="22"/>
        <v>0</v>
      </c>
    </row>
    <row r="264" spans="1:11" ht="12.75" hidden="1">
      <c r="A264" s="236">
        <f t="shared" si="23"/>
        <v>263</v>
      </c>
      <c r="B264" s="240"/>
      <c r="C264" s="240"/>
      <c r="D264" s="240"/>
      <c r="E264" s="240"/>
      <c r="F264" s="240"/>
      <c r="H264" s="296"/>
      <c r="I264" s="232">
        <f t="shared" si="25"/>
        <v>0</v>
      </c>
      <c r="J264" s="232">
        <f t="shared" si="24"/>
      </c>
      <c r="K264" s="239">
        <f t="shared" si="22"/>
        <v>0</v>
      </c>
    </row>
    <row r="265" spans="1:11" ht="12.75" hidden="1">
      <c r="A265" s="236">
        <f t="shared" si="23"/>
        <v>264</v>
      </c>
      <c r="B265" s="240"/>
      <c r="C265" s="240"/>
      <c r="D265" s="240"/>
      <c r="E265" s="240"/>
      <c r="F265" s="240"/>
      <c r="H265" s="296"/>
      <c r="I265" s="232">
        <f t="shared" si="25"/>
        <v>0</v>
      </c>
      <c r="J265" s="232">
        <f t="shared" si="24"/>
      </c>
      <c r="K265" s="239">
        <f t="shared" si="22"/>
        <v>0</v>
      </c>
    </row>
    <row r="266" spans="1:11" ht="12.75" hidden="1">
      <c r="A266" s="236">
        <f t="shared" si="23"/>
        <v>265</v>
      </c>
      <c r="B266" s="240"/>
      <c r="C266" s="240"/>
      <c r="D266" s="240"/>
      <c r="E266" s="240"/>
      <c r="F266" s="240"/>
      <c r="H266" s="296"/>
      <c r="I266" s="232">
        <f t="shared" si="25"/>
        <v>0</v>
      </c>
      <c r="J266" s="232">
        <f t="shared" si="24"/>
      </c>
      <c r="K266" s="239">
        <f t="shared" si="22"/>
        <v>0</v>
      </c>
    </row>
    <row r="267" spans="1:11" ht="12.75" hidden="1">
      <c r="A267" s="236">
        <f t="shared" si="23"/>
        <v>266</v>
      </c>
      <c r="B267" s="240"/>
      <c r="C267" s="240"/>
      <c r="D267" s="240"/>
      <c r="E267" s="240"/>
      <c r="F267" s="240"/>
      <c r="H267" s="296"/>
      <c r="I267" s="232">
        <f t="shared" si="25"/>
        <v>0</v>
      </c>
      <c r="J267" s="232">
        <f t="shared" si="24"/>
      </c>
      <c r="K267" s="239">
        <f t="shared" si="22"/>
        <v>0</v>
      </c>
    </row>
    <row r="268" spans="1:11" ht="12.75" hidden="1">
      <c r="A268" s="236">
        <f t="shared" si="23"/>
        <v>267</v>
      </c>
      <c r="B268" s="240"/>
      <c r="C268" s="240"/>
      <c r="D268" s="240"/>
      <c r="E268" s="240"/>
      <c r="F268" s="240"/>
      <c r="H268" s="296"/>
      <c r="I268" s="232">
        <f t="shared" si="25"/>
        <v>0</v>
      </c>
      <c r="J268" s="232">
        <f t="shared" si="24"/>
      </c>
      <c r="K268" s="239">
        <f t="shared" si="22"/>
        <v>0</v>
      </c>
    </row>
    <row r="269" spans="1:11" ht="12.75" hidden="1">
      <c r="A269" s="236">
        <f t="shared" si="23"/>
        <v>268</v>
      </c>
      <c r="B269" s="240"/>
      <c r="C269" s="240"/>
      <c r="D269" s="240"/>
      <c r="E269" s="240"/>
      <c r="F269" s="240"/>
      <c r="H269" s="296"/>
      <c r="I269" s="232">
        <f t="shared" si="25"/>
        <v>0</v>
      </c>
      <c r="J269" s="232">
        <f t="shared" si="24"/>
      </c>
      <c r="K269" s="239">
        <f t="shared" si="22"/>
        <v>0</v>
      </c>
    </row>
    <row r="270" spans="1:11" ht="12.75" hidden="1">
      <c r="A270" s="236">
        <f t="shared" si="23"/>
        <v>269</v>
      </c>
      <c r="B270" s="240"/>
      <c r="C270" s="240"/>
      <c r="D270" s="240"/>
      <c r="E270" s="240"/>
      <c r="F270" s="240"/>
      <c r="H270" s="296"/>
      <c r="I270" s="232">
        <f t="shared" si="25"/>
        <v>0</v>
      </c>
      <c r="J270" s="232">
        <f t="shared" si="24"/>
      </c>
      <c r="K270" s="239">
        <f t="shared" si="22"/>
        <v>0</v>
      </c>
    </row>
    <row r="271" spans="1:11" ht="12.75" hidden="1">
      <c r="A271" s="236">
        <f t="shared" si="23"/>
        <v>270</v>
      </c>
      <c r="B271" s="240"/>
      <c r="C271" s="240"/>
      <c r="D271" s="240"/>
      <c r="E271" s="240"/>
      <c r="F271" s="240"/>
      <c r="H271" s="296"/>
      <c r="I271" s="232">
        <f t="shared" si="25"/>
        <v>0</v>
      </c>
      <c r="J271" s="232">
        <f t="shared" si="24"/>
      </c>
      <c r="K271" s="239">
        <f t="shared" si="22"/>
        <v>0</v>
      </c>
    </row>
    <row r="272" spans="1:11" ht="12.75" hidden="1">
      <c r="A272" s="236">
        <f t="shared" si="23"/>
        <v>271</v>
      </c>
      <c r="B272" s="240"/>
      <c r="C272" s="240"/>
      <c r="D272" s="240"/>
      <c r="E272" s="240"/>
      <c r="F272" s="240"/>
      <c r="H272" s="296"/>
      <c r="I272" s="232">
        <f t="shared" si="25"/>
        <v>0</v>
      </c>
      <c r="J272" s="232">
        <f t="shared" si="24"/>
      </c>
      <c r="K272" s="239">
        <f t="shared" si="22"/>
        <v>0</v>
      </c>
    </row>
    <row r="273" spans="1:11" ht="12.75" hidden="1">
      <c r="A273" s="236">
        <f t="shared" si="23"/>
        <v>272</v>
      </c>
      <c r="B273" s="240"/>
      <c r="C273" s="240"/>
      <c r="D273" s="240"/>
      <c r="E273" s="240"/>
      <c r="F273" s="240"/>
      <c r="H273" s="296"/>
      <c r="I273" s="232">
        <f t="shared" si="25"/>
        <v>0</v>
      </c>
      <c r="J273" s="232">
        <f t="shared" si="24"/>
      </c>
      <c r="K273" s="239">
        <f t="shared" si="22"/>
        <v>0</v>
      </c>
    </row>
    <row r="274" spans="1:11" ht="12.75" hidden="1">
      <c r="A274" s="236">
        <f t="shared" si="23"/>
        <v>273</v>
      </c>
      <c r="B274" s="240"/>
      <c r="C274" s="240"/>
      <c r="D274" s="240"/>
      <c r="E274" s="240"/>
      <c r="F274" s="240"/>
      <c r="H274" s="296"/>
      <c r="I274" s="232">
        <f t="shared" si="25"/>
        <v>0</v>
      </c>
      <c r="J274" s="232">
        <f t="shared" si="24"/>
      </c>
      <c r="K274" s="239">
        <f t="shared" si="22"/>
        <v>0</v>
      </c>
    </row>
    <row r="275" spans="1:11" ht="12.75" hidden="1">
      <c r="A275" s="236">
        <f t="shared" si="23"/>
        <v>274</v>
      </c>
      <c r="B275" s="240"/>
      <c r="C275" s="240"/>
      <c r="D275" s="240"/>
      <c r="E275" s="240"/>
      <c r="F275" s="240"/>
      <c r="H275" s="296"/>
      <c r="I275" s="232">
        <f t="shared" si="25"/>
        <v>0</v>
      </c>
      <c r="J275" s="232">
        <f t="shared" si="24"/>
      </c>
      <c r="K275" s="239">
        <f t="shared" si="22"/>
        <v>0</v>
      </c>
    </row>
    <row r="276" spans="1:11" ht="12.75" hidden="1">
      <c r="A276" s="236">
        <f t="shared" si="23"/>
        <v>275</v>
      </c>
      <c r="B276" s="240"/>
      <c r="C276" s="240"/>
      <c r="D276" s="240"/>
      <c r="E276" s="240"/>
      <c r="F276" s="240"/>
      <c r="H276" s="296"/>
      <c r="I276" s="232">
        <f t="shared" si="25"/>
        <v>0</v>
      </c>
      <c r="J276" s="232">
        <f t="shared" si="24"/>
      </c>
      <c r="K276" s="239">
        <f t="shared" si="22"/>
        <v>0</v>
      </c>
    </row>
    <row r="277" spans="1:11" ht="12.75" hidden="1">
      <c r="A277" s="236">
        <f t="shared" si="23"/>
        <v>276</v>
      </c>
      <c r="B277" s="240"/>
      <c r="C277" s="240"/>
      <c r="D277" s="240"/>
      <c r="E277" s="240"/>
      <c r="F277" s="240"/>
      <c r="H277" s="296"/>
      <c r="I277" s="232">
        <f t="shared" si="25"/>
        <v>0</v>
      </c>
      <c r="J277" s="232">
        <f t="shared" si="24"/>
      </c>
      <c r="K277" s="239">
        <f t="shared" si="22"/>
        <v>0</v>
      </c>
    </row>
    <row r="278" spans="1:11" ht="12.75" hidden="1">
      <c r="A278" s="236">
        <f t="shared" si="23"/>
        <v>277</v>
      </c>
      <c r="B278" s="240"/>
      <c r="C278" s="240"/>
      <c r="D278" s="240"/>
      <c r="E278" s="240"/>
      <c r="F278" s="240"/>
      <c r="H278" s="296"/>
      <c r="I278" s="232">
        <f t="shared" si="25"/>
        <v>0</v>
      </c>
      <c r="J278" s="232">
        <f t="shared" si="24"/>
      </c>
      <c r="K278" s="239">
        <f t="shared" si="22"/>
        <v>0</v>
      </c>
    </row>
    <row r="279" spans="1:11" ht="12.75" hidden="1">
      <c r="A279" s="236">
        <f t="shared" si="23"/>
        <v>278</v>
      </c>
      <c r="B279" s="240"/>
      <c r="C279" s="240"/>
      <c r="D279" s="240"/>
      <c r="E279" s="240"/>
      <c r="F279" s="240"/>
      <c r="H279" s="296"/>
      <c r="I279" s="232">
        <f t="shared" si="25"/>
        <v>0</v>
      </c>
      <c r="J279" s="232">
        <f t="shared" si="24"/>
      </c>
      <c r="K279" s="239">
        <f t="shared" si="22"/>
        <v>0</v>
      </c>
    </row>
    <row r="280" spans="1:11" ht="12.75" hidden="1">
      <c r="A280" s="236">
        <f t="shared" si="23"/>
        <v>279</v>
      </c>
      <c r="B280" s="240"/>
      <c r="C280" s="240"/>
      <c r="D280" s="240"/>
      <c r="E280" s="240"/>
      <c r="F280" s="240"/>
      <c r="H280" s="296"/>
      <c r="I280" s="232">
        <f t="shared" si="25"/>
        <v>0</v>
      </c>
      <c r="J280" s="232">
        <f t="shared" si="24"/>
      </c>
      <c r="K280" s="239">
        <f t="shared" si="22"/>
        <v>0</v>
      </c>
    </row>
    <row r="281" spans="1:11" ht="12.75" hidden="1">
      <c r="A281" s="236">
        <f t="shared" si="23"/>
        <v>280</v>
      </c>
      <c r="B281" s="240"/>
      <c r="C281" s="240"/>
      <c r="D281" s="240"/>
      <c r="E281" s="240"/>
      <c r="F281" s="240"/>
      <c r="H281" s="296"/>
      <c r="I281" s="232">
        <f t="shared" si="25"/>
        <v>0</v>
      </c>
      <c r="J281" s="232">
        <f t="shared" si="24"/>
      </c>
      <c r="K281" s="239">
        <f t="shared" si="22"/>
        <v>0</v>
      </c>
    </row>
    <row r="282" spans="1:11" ht="12.75" hidden="1">
      <c r="A282" s="236">
        <f t="shared" si="23"/>
        <v>281</v>
      </c>
      <c r="B282" s="240"/>
      <c r="C282" s="240"/>
      <c r="D282" s="240"/>
      <c r="E282" s="240"/>
      <c r="F282" s="240"/>
      <c r="H282" s="296"/>
      <c r="I282" s="232">
        <f t="shared" si="25"/>
        <v>0</v>
      </c>
      <c r="J282" s="232">
        <f t="shared" si="24"/>
      </c>
      <c r="K282" s="239">
        <f t="shared" si="22"/>
        <v>0</v>
      </c>
    </row>
    <row r="283" spans="1:11" ht="12.75" hidden="1">
      <c r="A283" s="236">
        <f t="shared" si="23"/>
        <v>282</v>
      </c>
      <c r="B283" s="240"/>
      <c r="C283" s="240"/>
      <c r="D283" s="240"/>
      <c r="E283" s="240"/>
      <c r="F283" s="240"/>
      <c r="H283" s="296"/>
      <c r="I283" s="232">
        <f t="shared" si="25"/>
        <v>0</v>
      </c>
      <c r="J283" s="232">
        <f t="shared" si="24"/>
      </c>
      <c r="K283" s="239">
        <f t="shared" si="22"/>
        <v>0</v>
      </c>
    </row>
    <row r="284" spans="1:11" ht="12.75" hidden="1">
      <c r="A284" s="236">
        <f t="shared" si="23"/>
        <v>283</v>
      </c>
      <c r="B284" s="240"/>
      <c r="C284" s="240"/>
      <c r="D284" s="240"/>
      <c r="E284" s="240"/>
      <c r="F284" s="240"/>
      <c r="H284" s="296"/>
      <c r="I284" s="232">
        <f t="shared" si="25"/>
        <v>0</v>
      </c>
      <c r="J284" s="232">
        <f t="shared" si="24"/>
      </c>
      <c r="K284" s="239">
        <f t="shared" si="22"/>
        <v>0</v>
      </c>
    </row>
    <row r="285" spans="1:11" ht="12.75" hidden="1">
      <c r="A285" s="236">
        <f t="shared" si="23"/>
        <v>284</v>
      </c>
      <c r="B285" s="240"/>
      <c r="C285" s="240"/>
      <c r="D285" s="240"/>
      <c r="E285" s="240"/>
      <c r="F285" s="240"/>
      <c r="H285" s="296"/>
      <c r="I285" s="232">
        <f t="shared" si="25"/>
        <v>0</v>
      </c>
      <c r="J285" s="232">
        <f t="shared" si="24"/>
      </c>
      <c r="K285" s="239">
        <f t="shared" si="22"/>
        <v>0</v>
      </c>
    </row>
    <row r="286" spans="1:11" ht="12.75" hidden="1">
      <c r="A286" s="236">
        <f t="shared" si="23"/>
        <v>285</v>
      </c>
      <c r="B286" s="240"/>
      <c r="C286" s="240"/>
      <c r="D286" s="240"/>
      <c r="E286" s="240"/>
      <c r="F286" s="240"/>
      <c r="H286" s="296"/>
      <c r="I286" s="232">
        <f t="shared" si="25"/>
        <v>0</v>
      </c>
      <c r="J286" s="232">
        <f t="shared" si="24"/>
      </c>
      <c r="K286" s="239">
        <f t="shared" si="22"/>
        <v>0</v>
      </c>
    </row>
    <row r="287" spans="1:11" ht="12.75" hidden="1">
      <c r="A287" s="236">
        <f t="shared" si="23"/>
        <v>286</v>
      </c>
      <c r="B287" s="240"/>
      <c r="C287" s="240"/>
      <c r="D287" s="240"/>
      <c r="E287" s="240"/>
      <c r="F287" s="240"/>
      <c r="H287" s="296"/>
      <c r="I287" s="232">
        <f t="shared" si="25"/>
        <v>0</v>
      </c>
      <c r="J287" s="232">
        <f t="shared" si="24"/>
      </c>
      <c r="K287" s="239">
        <f t="shared" si="22"/>
        <v>0</v>
      </c>
    </row>
    <row r="288" spans="1:11" ht="12.75" hidden="1">
      <c r="A288" s="236">
        <f t="shared" si="23"/>
        <v>287</v>
      </c>
      <c r="B288" s="240"/>
      <c r="C288" s="240"/>
      <c r="D288" s="240"/>
      <c r="E288" s="240"/>
      <c r="F288" s="240"/>
      <c r="H288" s="296"/>
      <c r="I288" s="232">
        <f t="shared" si="25"/>
        <v>0</v>
      </c>
      <c r="J288" s="232">
        <f t="shared" si="24"/>
      </c>
      <c r="K288" s="239">
        <f t="shared" si="22"/>
        <v>0</v>
      </c>
    </row>
    <row r="289" spans="1:11" ht="12.75" hidden="1">
      <c r="A289" s="236">
        <f t="shared" si="23"/>
        <v>288</v>
      </c>
      <c r="B289" s="240"/>
      <c r="C289" s="240"/>
      <c r="D289" s="240"/>
      <c r="E289" s="240"/>
      <c r="F289" s="240"/>
      <c r="H289" s="296"/>
      <c r="I289" s="232">
        <f t="shared" si="25"/>
        <v>0</v>
      </c>
      <c r="J289" s="232">
        <f t="shared" si="24"/>
      </c>
      <c r="K289" s="239">
        <f t="shared" si="22"/>
        <v>0</v>
      </c>
    </row>
    <row r="290" spans="1:11" ht="12.75" hidden="1">
      <c r="A290" s="236">
        <f t="shared" si="23"/>
        <v>289</v>
      </c>
      <c r="B290" s="240"/>
      <c r="C290" s="240"/>
      <c r="D290" s="240"/>
      <c r="E290" s="240"/>
      <c r="F290" s="240"/>
      <c r="H290" s="296"/>
      <c r="I290" s="232">
        <f t="shared" si="25"/>
        <v>0</v>
      </c>
      <c r="J290" s="232">
        <f t="shared" si="24"/>
      </c>
      <c r="K290" s="239">
        <f t="shared" si="22"/>
        <v>0</v>
      </c>
    </row>
    <row r="291" spans="1:11" ht="12.75" hidden="1">
      <c r="A291" s="236">
        <f t="shared" si="23"/>
        <v>290</v>
      </c>
      <c r="B291" s="240"/>
      <c r="C291" s="240"/>
      <c r="D291" s="240"/>
      <c r="E291" s="240"/>
      <c r="F291" s="240"/>
      <c r="H291" s="296"/>
      <c r="I291" s="232">
        <f t="shared" si="25"/>
        <v>0</v>
      </c>
      <c r="J291" s="232">
        <f t="shared" si="24"/>
      </c>
      <c r="K291" s="239">
        <f t="shared" si="22"/>
        <v>0</v>
      </c>
    </row>
    <row r="292" spans="1:11" ht="12.75" hidden="1">
      <c r="A292" s="236">
        <f t="shared" si="23"/>
        <v>291</v>
      </c>
      <c r="B292" s="240"/>
      <c r="C292" s="240"/>
      <c r="D292" s="240"/>
      <c r="E292" s="240"/>
      <c r="F292" s="240"/>
      <c r="H292" s="296"/>
      <c r="I292" s="232">
        <f t="shared" si="25"/>
        <v>0</v>
      </c>
      <c r="J292" s="232">
        <f t="shared" si="24"/>
      </c>
      <c r="K292" s="239">
        <f t="shared" si="22"/>
        <v>0</v>
      </c>
    </row>
    <row r="293" spans="1:11" ht="12.75" hidden="1">
      <c r="A293" s="236">
        <f t="shared" si="23"/>
        <v>292</v>
      </c>
      <c r="B293" s="240"/>
      <c r="C293" s="240"/>
      <c r="D293" s="240"/>
      <c r="E293" s="240"/>
      <c r="F293" s="240"/>
      <c r="H293" s="296"/>
      <c r="I293" s="232">
        <f t="shared" si="25"/>
        <v>0</v>
      </c>
      <c r="J293" s="232">
        <f t="shared" si="24"/>
      </c>
      <c r="K293" s="239">
        <f t="shared" si="22"/>
        <v>0</v>
      </c>
    </row>
    <row r="294" spans="1:11" ht="12.75" hidden="1">
      <c r="A294" s="236">
        <f t="shared" si="23"/>
        <v>293</v>
      </c>
      <c r="B294" s="240"/>
      <c r="C294" s="240"/>
      <c r="D294" s="240"/>
      <c r="E294" s="240"/>
      <c r="F294" s="240"/>
      <c r="H294" s="296"/>
      <c r="I294" s="232">
        <f t="shared" si="25"/>
        <v>0</v>
      </c>
      <c r="J294" s="232">
        <f t="shared" si="24"/>
      </c>
      <c r="K294" s="239">
        <f t="shared" si="22"/>
        <v>0</v>
      </c>
    </row>
    <row r="295" spans="1:11" ht="12.75" hidden="1">
      <c r="A295" s="236">
        <f t="shared" si="23"/>
        <v>294</v>
      </c>
      <c r="B295" s="240"/>
      <c r="C295" s="240"/>
      <c r="D295" s="240"/>
      <c r="E295" s="240"/>
      <c r="F295" s="240"/>
      <c r="H295" s="296"/>
      <c r="I295" s="232">
        <f t="shared" si="25"/>
        <v>0</v>
      </c>
      <c r="J295" s="232">
        <f t="shared" si="24"/>
      </c>
      <c r="K295" s="239">
        <f t="shared" si="22"/>
        <v>0</v>
      </c>
    </row>
    <row r="296" spans="1:11" ht="12.75" hidden="1">
      <c r="A296" s="236">
        <f t="shared" si="23"/>
        <v>295</v>
      </c>
      <c r="B296" s="240"/>
      <c r="C296" s="240"/>
      <c r="D296" s="240"/>
      <c r="E296" s="240"/>
      <c r="F296" s="240"/>
      <c r="H296" s="296"/>
      <c r="I296" s="232">
        <f t="shared" si="25"/>
        <v>0</v>
      </c>
      <c r="J296" s="232">
        <f t="shared" si="24"/>
      </c>
      <c r="K296" s="239">
        <f t="shared" si="22"/>
        <v>0</v>
      </c>
    </row>
    <row r="297" spans="1:11" ht="12.75" hidden="1">
      <c r="A297" s="236">
        <f t="shared" si="23"/>
        <v>296</v>
      </c>
      <c r="B297" s="240"/>
      <c r="C297" s="240"/>
      <c r="D297" s="240"/>
      <c r="E297" s="240"/>
      <c r="F297" s="240"/>
      <c r="H297" s="296"/>
      <c r="I297" s="232">
        <f t="shared" si="25"/>
        <v>0</v>
      </c>
      <c r="J297" s="232">
        <f t="shared" si="24"/>
      </c>
      <c r="K297" s="239">
        <f t="shared" si="22"/>
        <v>0</v>
      </c>
    </row>
    <row r="298" spans="1:11" ht="12.75" hidden="1">
      <c r="A298" s="236">
        <f t="shared" si="23"/>
        <v>297</v>
      </c>
      <c r="B298" s="240"/>
      <c r="C298" s="240"/>
      <c r="D298" s="240"/>
      <c r="E298" s="240"/>
      <c r="F298" s="240"/>
      <c r="H298" s="296"/>
      <c r="I298" s="232">
        <f t="shared" si="25"/>
        <v>0</v>
      </c>
      <c r="J298" s="232">
        <f t="shared" si="24"/>
      </c>
      <c r="K298" s="239">
        <f t="shared" si="22"/>
        <v>0</v>
      </c>
    </row>
    <row r="299" spans="1:11" ht="12.75" hidden="1">
      <c r="A299" s="236">
        <f t="shared" si="23"/>
        <v>298</v>
      </c>
      <c r="B299" s="240"/>
      <c r="C299" s="240"/>
      <c r="D299" s="240"/>
      <c r="E299" s="240"/>
      <c r="F299" s="240"/>
      <c r="H299" s="296"/>
      <c r="I299" s="232">
        <f t="shared" si="25"/>
        <v>0</v>
      </c>
      <c r="J299" s="232">
        <f t="shared" si="24"/>
      </c>
      <c r="K299" s="239">
        <f t="shared" si="22"/>
        <v>0</v>
      </c>
    </row>
    <row r="300" spans="1:11" ht="12.75" hidden="1">
      <c r="A300" s="236">
        <f t="shared" si="23"/>
        <v>299</v>
      </c>
      <c r="B300" s="240"/>
      <c r="C300" s="240"/>
      <c r="D300" s="240"/>
      <c r="E300" s="240"/>
      <c r="F300" s="240"/>
      <c r="H300" s="296"/>
      <c r="I300" s="232">
        <f t="shared" si="25"/>
        <v>0</v>
      </c>
      <c r="J300" s="232">
        <f t="shared" si="24"/>
      </c>
      <c r="K300" s="239">
        <f t="shared" si="22"/>
        <v>0</v>
      </c>
    </row>
    <row r="301" spans="1:11" ht="12.75" hidden="1">
      <c r="A301" s="236">
        <f t="shared" si="23"/>
        <v>300</v>
      </c>
      <c r="B301" s="240"/>
      <c r="C301" s="240"/>
      <c r="D301" s="240"/>
      <c r="E301" s="240"/>
      <c r="F301" s="240"/>
      <c r="H301" s="296"/>
      <c r="I301" s="232">
        <f t="shared" si="25"/>
        <v>0</v>
      </c>
      <c r="J301" s="232">
        <f t="shared" si="24"/>
      </c>
      <c r="K301" s="239">
        <f t="shared" si="22"/>
        <v>0</v>
      </c>
    </row>
    <row r="302" spans="1:11" ht="12.75" hidden="1">
      <c r="A302" s="236">
        <f t="shared" si="23"/>
        <v>301</v>
      </c>
      <c r="B302" s="240"/>
      <c r="C302" s="240"/>
      <c r="D302" s="240"/>
      <c r="E302" s="240"/>
      <c r="F302" s="240"/>
      <c r="H302" s="296"/>
      <c r="I302" s="232">
        <f t="shared" si="25"/>
        <v>0</v>
      </c>
      <c r="J302" s="232">
        <f t="shared" si="24"/>
      </c>
      <c r="K302" s="239">
        <f t="shared" si="22"/>
        <v>0</v>
      </c>
    </row>
    <row r="303" spans="1:11" ht="12.75" hidden="1">
      <c r="A303" s="236">
        <f t="shared" si="23"/>
        <v>302</v>
      </c>
      <c r="B303" s="240"/>
      <c r="C303" s="240"/>
      <c r="D303" s="240"/>
      <c r="E303" s="240"/>
      <c r="F303" s="240"/>
      <c r="H303" s="296"/>
      <c r="I303" s="232">
        <f t="shared" si="25"/>
        <v>0</v>
      </c>
      <c r="J303" s="232">
        <f t="shared" si="24"/>
      </c>
      <c r="K303" s="239">
        <f t="shared" si="22"/>
        <v>0</v>
      </c>
    </row>
    <row r="304" spans="1:11" ht="12.75" hidden="1">
      <c r="A304" s="236">
        <f t="shared" si="23"/>
        <v>303</v>
      </c>
      <c r="B304" s="240"/>
      <c r="C304" s="240"/>
      <c r="D304" s="240"/>
      <c r="E304" s="240"/>
      <c r="F304" s="240"/>
      <c r="H304" s="296"/>
      <c r="I304" s="232">
        <f t="shared" si="25"/>
        <v>0</v>
      </c>
      <c r="J304" s="232">
        <f t="shared" si="24"/>
      </c>
      <c r="K304" s="239">
        <f t="shared" si="22"/>
        <v>0</v>
      </c>
    </row>
    <row r="305" spans="1:11" ht="12.75" hidden="1">
      <c r="A305" s="236">
        <f t="shared" si="23"/>
        <v>304</v>
      </c>
      <c r="B305" s="240"/>
      <c r="C305" s="240"/>
      <c r="D305" s="240"/>
      <c r="E305" s="240"/>
      <c r="F305" s="240"/>
      <c r="H305" s="296"/>
      <c r="I305" s="232">
        <f t="shared" si="25"/>
        <v>0</v>
      </c>
      <c r="J305" s="232">
        <f t="shared" si="24"/>
      </c>
      <c r="K305" s="239">
        <f t="shared" si="22"/>
        <v>0</v>
      </c>
    </row>
    <row r="306" spans="1:11" ht="12.75" hidden="1">
      <c r="A306" s="236">
        <f t="shared" si="23"/>
        <v>305</v>
      </c>
      <c r="B306" s="240"/>
      <c r="C306" s="240"/>
      <c r="D306" s="240"/>
      <c r="E306" s="240"/>
      <c r="F306" s="240"/>
      <c r="H306" s="296"/>
      <c r="I306" s="232">
        <f t="shared" si="25"/>
        <v>0</v>
      </c>
      <c r="J306" s="232">
        <f t="shared" si="24"/>
      </c>
      <c r="K306" s="239">
        <f t="shared" si="22"/>
        <v>0</v>
      </c>
    </row>
    <row r="307" spans="1:11" ht="12.75" hidden="1">
      <c r="A307" s="236">
        <f t="shared" si="23"/>
        <v>306</v>
      </c>
      <c r="B307" s="240"/>
      <c r="C307" s="240"/>
      <c r="D307" s="240"/>
      <c r="E307" s="240"/>
      <c r="F307" s="240"/>
      <c r="H307" s="296"/>
      <c r="I307" s="232">
        <f t="shared" si="25"/>
        <v>0</v>
      </c>
      <c r="J307" s="232">
        <f t="shared" si="24"/>
      </c>
      <c r="K307" s="239">
        <f t="shared" si="22"/>
        <v>0</v>
      </c>
    </row>
    <row r="308" spans="1:11" ht="12.75" hidden="1">
      <c r="A308" s="236">
        <f t="shared" si="23"/>
        <v>307</v>
      </c>
      <c r="B308" s="240"/>
      <c r="C308" s="240"/>
      <c r="D308" s="240"/>
      <c r="E308" s="240"/>
      <c r="F308" s="240"/>
      <c r="H308" s="296"/>
      <c r="I308" s="232">
        <f t="shared" si="25"/>
        <v>0</v>
      </c>
      <c r="J308" s="232">
        <f t="shared" si="24"/>
      </c>
      <c r="K308" s="239">
        <f aca="true" t="shared" si="26" ref="K308:K371">IF(AND(I308&gt;4,J308="X"),1,0)</f>
        <v>0</v>
      </c>
    </row>
    <row r="309" spans="1:11" ht="12.75" hidden="1">
      <c r="A309" s="236">
        <f t="shared" si="23"/>
        <v>308</v>
      </c>
      <c r="B309" s="240"/>
      <c r="C309" s="240"/>
      <c r="D309" s="240"/>
      <c r="E309" s="240"/>
      <c r="F309" s="240"/>
      <c r="H309" s="296"/>
      <c r="I309" s="232">
        <f t="shared" si="25"/>
        <v>0</v>
      </c>
      <c r="J309" s="232">
        <f t="shared" si="24"/>
      </c>
      <c r="K309" s="239">
        <f t="shared" si="26"/>
        <v>0</v>
      </c>
    </row>
    <row r="310" spans="1:11" ht="12.75" hidden="1">
      <c r="A310" s="236">
        <f t="shared" si="23"/>
        <v>309</v>
      </c>
      <c r="B310" s="240"/>
      <c r="C310" s="240"/>
      <c r="D310" s="240"/>
      <c r="E310" s="240"/>
      <c r="F310" s="240"/>
      <c r="H310" s="296"/>
      <c r="I310" s="232">
        <f t="shared" si="25"/>
        <v>0</v>
      </c>
      <c r="J310" s="232">
        <f t="shared" si="24"/>
      </c>
      <c r="K310" s="239">
        <f t="shared" si="26"/>
        <v>0</v>
      </c>
    </row>
    <row r="311" spans="1:11" ht="12.75" hidden="1">
      <c r="A311" s="236">
        <f t="shared" si="23"/>
        <v>310</v>
      </c>
      <c r="B311" s="240"/>
      <c r="C311" s="240"/>
      <c r="D311" s="240"/>
      <c r="E311" s="240"/>
      <c r="F311" s="240"/>
      <c r="H311" s="296"/>
      <c r="I311" s="232">
        <f t="shared" si="25"/>
        <v>0</v>
      </c>
      <c r="J311" s="232">
        <f t="shared" si="24"/>
      </c>
      <c r="K311" s="239">
        <f t="shared" si="26"/>
        <v>0</v>
      </c>
    </row>
    <row r="312" spans="1:11" ht="12.75" hidden="1">
      <c r="A312" s="236">
        <f t="shared" si="23"/>
        <v>311</v>
      </c>
      <c r="B312" s="240"/>
      <c r="C312" s="240"/>
      <c r="D312" s="240"/>
      <c r="E312" s="240"/>
      <c r="F312" s="240"/>
      <c r="H312" s="296"/>
      <c r="I312" s="232">
        <f t="shared" si="25"/>
        <v>0</v>
      </c>
      <c r="J312" s="232">
        <f t="shared" si="24"/>
      </c>
      <c r="K312" s="239">
        <f t="shared" si="26"/>
        <v>0</v>
      </c>
    </row>
    <row r="313" spans="1:11" ht="12.75" hidden="1">
      <c r="A313" s="236">
        <f t="shared" si="23"/>
        <v>312</v>
      </c>
      <c r="B313" s="240"/>
      <c r="C313" s="240"/>
      <c r="D313" s="240"/>
      <c r="E313" s="240"/>
      <c r="F313" s="240"/>
      <c r="H313" s="296"/>
      <c r="I313" s="232">
        <f t="shared" si="25"/>
        <v>0</v>
      </c>
      <c r="J313" s="232">
        <f t="shared" si="24"/>
      </c>
      <c r="K313" s="239">
        <f t="shared" si="26"/>
        <v>0</v>
      </c>
    </row>
    <row r="314" spans="1:11" ht="12.75" hidden="1">
      <c r="A314" s="236">
        <f t="shared" si="23"/>
        <v>313</v>
      </c>
      <c r="B314" s="240"/>
      <c r="C314" s="240"/>
      <c r="D314" s="240"/>
      <c r="E314" s="240"/>
      <c r="F314" s="240"/>
      <c r="H314" s="296"/>
      <c r="I314" s="232">
        <f t="shared" si="25"/>
        <v>0</v>
      </c>
      <c r="J314" s="232">
        <f t="shared" si="24"/>
      </c>
      <c r="K314" s="239">
        <f t="shared" si="26"/>
        <v>0</v>
      </c>
    </row>
    <row r="315" spans="1:11" ht="12.75" hidden="1">
      <c r="A315" s="236">
        <f t="shared" si="23"/>
        <v>314</v>
      </c>
      <c r="B315" s="240"/>
      <c r="C315" s="240"/>
      <c r="D315" s="240"/>
      <c r="E315" s="240"/>
      <c r="F315" s="240"/>
      <c r="H315" s="296"/>
      <c r="I315" s="232">
        <f t="shared" si="25"/>
        <v>0</v>
      </c>
      <c r="J315" s="232">
        <f t="shared" si="24"/>
      </c>
      <c r="K315" s="239">
        <f t="shared" si="26"/>
        <v>0</v>
      </c>
    </row>
    <row r="316" spans="1:11" ht="12.75" hidden="1">
      <c r="A316" s="236">
        <f t="shared" si="23"/>
        <v>315</v>
      </c>
      <c r="B316" s="240"/>
      <c r="C316" s="240"/>
      <c r="D316" s="240"/>
      <c r="E316" s="240"/>
      <c r="F316" s="240"/>
      <c r="H316" s="296"/>
      <c r="I316" s="232">
        <f t="shared" si="25"/>
        <v>0</v>
      </c>
      <c r="J316" s="232">
        <f t="shared" si="24"/>
      </c>
      <c r="K316" s="239">
        <f t="shared" si="26"/>
        <v>0</v>
      </c>
    </row>
    <row r="317" spans="1:11" ht="12.75" hidden="1">
      <c r="A317" s="236">
        <f t="shared" si="23"/>
        <v>316</v>
      </c>
      <c r="B317" s="240"/>
      <c r="C317" s="240"/>
      <c r="D317" s="240"/>
      <c r="E317" s="240"/>
      <c r="F317" s="240"/>
      <c r="H317" s="296"/>
      <c r="I317" s="232">
        <f t="shared" si="25"/>
        <v>0</v>
      </c>
      <c r="J317" s="232">
        <f t="shared" si="24"/>
      </c>
      <c r="K317" s="239">
        <f t="shared" si="26"/>
        <v>0</v>
      </c>
    </row>
    <row r="318" spans="1:11" ht="12.75" hidden="1">
      <c r="A318" s="236">
        <f t="shared" si="23"/>
        <v>317</v>
      </c>
      <c r="B318" s="240"/>
      <c r="C318" s="240"/>
      <c r="D318" s="240"/>
      <c r="E318" s="240"/>
      <c r="F318" s="240"/>
      <c r="H318" s="296"/>
      <c r="I318" s="232">
        <f t="shared" si="25"/>
        <v>0</v>
      </c>
      <c r="J318" s="232">
        <f t="shared" si="24"/>
      </c>
      <c r="K318" s="239">
        <f t="shared" si="26"/>
        <v>0</v>
      </c>
    </row>
    <row r="319" spans="1:11" ht="12.75" hidden="1">
      <c r="A319" s="236">
        <f t="shared" si="23"/>
        <v>318</v>
      </c>
      <c r="B319" s="240"/>
      <c r="C319" s="240"/>
      <c r="D319" s="240"/>
      <c r="E319" s="240"/>
      <c r="F319" s="240"/>
      <c r="H319" s="296"/>
      <c r="I319" s="232">
        <f t="shared" si="25"/>
        <v>0</v>
      </c>
      <c r="J319" s="232">
        <f t="shared" si="24"/>
      </c>
      <c r="K319" s="239">
        <f t="shared" si="26"/>
        <v>0</v>
      </c>
    </row>
    <row r="320" spans="1:11" ht="12.75" hidden="1">
      <c r="A320" s="236">
        <f t="shared" si="23"/>
        <v>319</v>
      </c>
      <c r="B320" s="240"/>
      <c r="C320" s="240"/>
      <c r="D320" s="240"/>
      <c r="E320" s="240"/>
      <c r="F320" s="240"/>
      <c r="H320" s="296"/>
      <c r="I320" s="232">
        <f t="shared" si="25"/>
        <v>0</v>
      </c>
      <c r="J320" s="232">
        <f t="shared" si="24"/>
      </c>
      <c r="K320" s="239">
        <f t="shared" si="26"/>
        <v>0</v>
      </c>
    </row>
    <row r="321" spans="1:11" ht="12.75" hidden="1">
      <c r="A321" s="236">
        <f t="shared" si="23"/>
        <v>320</v>
      </c>
      <c r="B321" s="240"/>
      <c r="C321" s="240"/>
      <c r="D321" s="240"/>
      <c r="E321" s="240"/>
      <c r="F321" s="240"/>
      <c r="H321" s="296"/>
      <c r="I321" s="232">
        <f t="shared" si="25"/>
        <v>0</v>
      </c>
      <c r="J321" s="232">
        <f t="shared" si="24"/>
      </c>
      <c r="K321" s="239">
        <f t="shared" si="26"/>
        <v>0</v>
      </c>
    </row>
    <row r="322" spans="1:11" ht="12.75" hidden="1">
      <c r="A322" s="236">
        <f t="shared" si="23"/>
        <v>321</v>
      </c>
      <c r="B322" s="240"/>
      <c r="C322" s="240"/>
      <c r="D322" s="240"/>
      <c r="E322" s="240"/>
      <c r="F322" s="240"/>
      <c r="H322" s="296"/>
      <c r="I322" s="232">
        <f t="shared" si="25"/>
        <v>0</v>
      </c>
      <c r="J322" s="232">
        <f t="shared" si="24"/>
      </c>
      <c r="K322" s="239">
        <f t="shared" si="26"/>
        <v>0</v>
      </c>
    </row>
    <row r="323" spans="1:11" ht="12.75" hidden="1">
      <c r="A323" s="236">
        <f aca="true" t="shared" si="27" ref="A323:A386">A322+1</f>
        <v>322</v>
      </c>
      <c r="B323" s="240"/>
      <c r="C323" s="240"/>
      <c r="D323" s="240"/>
      <c r="E323" s="240"/>
      <c r="F323" s="240"/>
      <c r="H323" s="296"/>
      <c r="I323" s="232">
        <f t="shared" si="25"/>
        <v>0</v>
      </c>
      <c r="J323" s="232">
        <f aca="true" t="shared" si="28" ref="J323:J386">LEFT(G323)</f>
      </c>
      <c r="K323" s="239">
        <f t="shared" si="26"/>
        <v>0</v>
      </c>
    </row>
    <row r="324" spans="1:11" ht="12.75" hidden="1">
      <c r="A324" s="236">
        <f t="shared" si="27"/>
        <v>323</v>
      </c>
      <c r="B324" s="240"/>
      <c r="C324" s="240"/>
      <c r="D324" s="240"/>
      <c r="E324" s="240"/>
      <c r="F324" s="240"/>
      <c r="H324" s="296"/>
      <c r="I324" s="232">
        <f aca="true" t="shared" si="29" ref="I324:I387">IF(D324="",0,VALUE(LEFT(D324)))</f>
        <v>0</v>
      </c>
      <c r="J324" s="232">
        <f t="shared" si="28"/>
      </c>
      <c r="K324" s="239">
        <f t="shared" si="26"/>
        <v>0</v>
      </c>
    </row>
    <row r="325" spans="1:11" ht="12.75" hidden="1">
      <c r="A325" s="236">
        <f t="shared" si="27"/>
        <v>324</v>
      </c>
      <c r="B325" s="240"/>
      <c r="C325" s="240"/>
      <c r="D325" s="240"/>
      <c r="E325" s="240"/>
      <c r="F325" s="240"/>
      <c r="H325" s="296"/>
      <c r="I325" s="232">
        <f t="shared" si="29"/>
        <v>0</v>
      </c>
      <c r="J325" s="232">
        <f t="shared" si="28"/>
      </c>
      <c r="K325" s="239">
        <f t="shared" si="26"/>
        <v>0</v>
      </c>
    </row>
    <row r="326" spans="1:11" ht="12.75" hidden="1">
      <c r="A326" s="236">
        <f t="shared" si="27"/>
        <v>325</v>
      </c>
      <c r="B326" s="240"/>
      <c r="C326" s="240"/>
      <c r="D326" s="240"/>
      <c r="E326" s="240"/>
      <c r="F326" s="240"/>
      <c r="H326" s="296"/>
      <c r="I326" s="232">
        <f t="shared" si="29"/>
        <v>0</v>
      </c>
      <c r="J326" s="232">
        <f t="shared" si="28"/>
      </c>
      <c r="K326" s="239">
        <f t="shared" si="26"/>
        <v>0</v>
      </c>
    </row>
    <row r="327" spans="1:11" ht="12.75" hidden="1">
      <c r="A327" s="236">
        <f t="shared" si="27"/>
        <v>326</v>
      </c>
      <c r="B327" s="240"/>
      <c r="C327" s="240"/>
      <c r="D327" s="240"/>
      <c r="E327" s="240"/>
      <c r="F327" s="240"/>
      <c r="H327" s="296"/>
      <c r="I327" s="232">
        <f t="shared" si="29"/>
        <v>0</v>
      </c>
      <c r="J327" s="232">
        <f t="shared" si="28"/>
      </c>
      <c r="K327" s="239">
        <f t="shared" si="26"/>
        <v>0</v>
      </c>
    </row>
    <row r="328" spans="1:11" ht="12.75" hidden="1">
      <c r="A328" s="236">
        <f t="shared" si="27"/>
        <v>327</v>
      </c>
      <c r="B328" s="240"/>
      <c r="C328" s="240"/>
      <c r="D328" s="240"/>
      <c r="E328" s="240"/>
      <c r="F328" s="240"/>
      <c r="H328" s="296"/>
      <c r="I328" s="232">
        <f t="shared" si="29"/>
        <v>0</v>
      </c>
      <c r="J328" s="232">
        <f t="shared" si="28"/>
      </c>
      <c r="K328" s="239">
        <f t="shared" si="26"/>
        <v>0</v>
      </c>
    </row>
    <row r="329" spans="1:11" ht="12.75" hidden="1">
      <c r="A329" s="236">
        <f t="shared" si="27"/>
        <v>328</v>
      </c>
      <c r="B329" s="240"/>
      <c r="C329" s="240"/>
      <c r="D329" s="240"/>
      <c r="E329" s="240"/>
      <c r="F329" s="240"/>
      <c r="H329" s="296"/>
      <c r="I329" s="232">
        <f t="shared" si="29"/>
        <v>0</v>
      </c>
      <c r="J329" s="232">
        <f t="shared" si="28"/>
      </c>
      <c r="K329" s="239">
        <f t="shared" si="26"/>
        <v>0</v>
      </c>
    </row>
    <row r="330" spans="1:11" ht="12.75" hidden="1">
      <c r="A330" s="236">
        <f t="shared" si="27"/>
        <v>329</v>
      </c>
      <c r="B330" s="240"/>
      <c r="C330" s="240"/>
      <c r="D330" s="240"/>
      <c r="E330" s="240"/>
      <c r="F330" s="240"/>
      <c r="H330" s="296"/>
      <c r="I330" s="232">
        <f t="shared" si="29"/>
        <v>0</v>
      </c>
      <c r="J330" s="232">
        <f t="shared" si="28"/>
      </c>
      <c r="K330" s="239">
        <f t="shared" si="26"/>
        <v>0</v>
      </c>
    </row>
    <row r="331" spans="1:11" ht="12.75" hidden="1">
      <c r="A331" s="236">
        <f t="shared" si="27"/>
        <v>330</v>
      </c>
      <c r="B331" s="240"/>
      <c r="C331" s="240"/>
      <c r="D331" s="240"/>
      <c r="E331" s="240"/>
      <c r="F331" s="240"/>
      <c r="H331" s="296"/>
      <c r="I331" s="232">
        <f t="shared" si="29"/>
        <v>0</v>
      </c>
      <c r="J331" s="232">
        <f t="shared" si="28"/>
      </c>
      <c r="K331" s="239">
        <f t="shared" si="26"/>
        <v>0</v>
      </c>
    </row>
    <row r="332" spans="1:11" ht="12.75" hidden="1">
      <c r="A332" s="236">
        <f t="shared" si="27"/>
        <v>331</v>
      </c>
      <c r="B332" s="240"/>
      <c r="C332" s="240"/>
      <c r="D332" s="240"/>
      <c r="E332" s="240"/>
      <c r="F332" s="240"/>
      <c r="H332" s="296"/>
      <c r="I332" s="232">
        <f t="shared" si="29"/>
        <v>0</v>
      </c>
      <c r="J332" s="232">
        <f t="shared" si="28"/>
      </c>
      <c r="K332" s="239">
        <f t="shared" si="26"/>
        <v>0</v>
      </c>
    </row>
    <row r="333" spans="1:11" ht="12.75" hidden="1">
      <c r="A333" s="236">
        <f t="shared" si="27"/>
        <v>332</v>
      </c>
      <c r="B333" s="240"/>
      <c r="C333" s="240"/>
      <c r="D333" s="240"/>
      <c r="E333" s="240"/>
      <c r="F333" s="240"/>
      <c r="H333" s="296"/>
      <c r="I333" s="232">
        <f t="shared" si="29"/>
        <v>0</v>
      </c>
      <c r="J333" s="232">
        <f t="shared" si="28"/>
      </c>
      <c r="K333" s="239">
        <f t="shared" si="26"/>
        <v>0</v>
      </c>
    </row>
    <row r="334" spans="1:11" ht="12.75" hidden="1">
      <c r="A334" s="236">
        <f t="shared" si="27"/>
        <v>333</v>
      </c>
      <c r="B334" s="240"/>
      <c r="C334" s="240"/>
      <c r="D334" s="240"/>
      <c r="E334" s="240"/>
      <c r="F334" s="240"/>
      <c r="H334" s="296"/>
      <c r="I334" s="232">
        <f t="shared" si="29"/>
        <v>0</v>
      </c>
      <c r="J334" s="232">
        <f t="shared" si="28"/>
      </c>
      <c r="K334" s="239">
        <f t="shared" si="26"/>
        <v>0</v>
      </c>
    </row>
    <row r="335" spans="1:11" ht="12.75" hidden="1">
      <c r="A335" s="236">
        <f t="shared" si="27"/>
        <v>334</v>
      </c>
      <c r="B335" s="240"/>
      <c r="C335" s="240"/>
      <c r="D335" s="240"/>
      <c r="E335" s="240"/>
      <c r="F335" s="240"/>
      <c r="H335" s="296"/>
      <c r="I335" s="232">
        <f t="shared" si="29"/>
        <v>0</v>
      </c>
      <c r="J335" s="232">
        <f t="shared" si="28"/>
      </c>
      <c r="K335" s="239">
        <f t="shared" si="26"/>
        <v>0</v>
      </c>
    </row>
    <row r="336" spans="1:11" ht="12.75" hidden="1">
      <c r="A336" s="236">
        <f t="shared" si="27"/>
        <v>335</v>
      </c>
      <c r="B336" s="240"/>
      <c r="C336" s="240"/>
      <c r="D336" s="240"/>
      <c r="E336" s="240"/>
      <c r="F336" s="240"/>
      <c r="H336" s="296"/>
      <c r="I336" s="232">
        <f t="shared" si="29"/>
        <v>0</v>
      </c>
      <c r="J336" s="232">
        <f t="shared" si="28"/>
      </c>
      <c r="K336" s="239">
        <f t="shared" si="26"/>
        <v>0</v>
      </c>
    </row>
    <row r="337" spans="1:11" ht="12.75" hidden="1">
      <c r="A337" s="236">
        <f t="shared" si="27"/>
        <v>336</v>
      </c>
      <c r="B337" s="240"/>
      <c r="C337" s="240"/>
      <c r="D337" s="240"/>
      <c r="E337" s="240"/>
      <c r="F337" s="240"/>
      <c r="H337" s="296"/>
      <c r="I337" s="232">
        <f t="shared" si="29"/>
        <v>0</v>
      </c>
      <c r="J337" s="232">
        <f t="shared" si="28"/>
      </c>
      <c r="K337" s="239">
        <f t="shared" si="26"/>
        <v>0</v>
      </c>
    </row>
    <row r="338" spans="1:11" ht="12.75" hidden="1">
      <c r="A338" s="236">
        <f t="shared" si="27"/>
        <v>337</v>
      </c>
      <c r="B338" s="240"/>
      <c r="C338" s="240"/>
      <c r="D338" s="240"/>
      <c r="E338" s="240"/>
      <c r="F338" s="240"/>
      <c r="H338" s="296"/>
      <c r="I338" s="232">
        <f t="shared" si="29"/>
        <v>0</v>
      </c>
      <c r="J338" s="232">
        <f t="shared" si="28"/>
      </c>
      <c r="K338" s="239">
        <f t="shared" si="26"/>
        <v>0</v>
      </c>
    </row>
    <row r="339" spans="1:11" ht="12.75" hidden="1">
      <c r="A339" s="236">
        <f t="shared" si="27"/>
        <v>338</v>
      </c>
      <c r="B339" s="240"/>
      <c r="C339" s="240"/>
      <c r="D339" s="240"/>
      <c r="E339" s="240"/>
      <c r="F339" s="240"/>
      <c r="H339" s="296"/>
      <c r="I339" s="232">
        <f t="shared" si="29"/>
        <v>0</v>
      </c>
      <c r="J339" s="232">
        <f t="shared" si="28"/>
      </c>
      <c r="K339" s="239">
        <f t="shared" si="26"/>
        <v>0</v>
      </c>
    </row>
    <row r="340" spans="1:11" ht="12.75" hidden="1">
      <c r="A340" s="236">
        <f t="shared" si="27"/>
        <v>339</v>
      </c>
      <c r="B340" s="240"/>
      <c r="C340" s="240"/>
      <c r="D340" s="240"/>
      <c r="E340" s="240"/>
      <c r="F340" s="240"/>
      <c r="H340" s="296"/>
      <c r="I340" s="232">
        <f t="shared" si="29"/>
        <v>0</v>
      </c>
      <c r="J340" s="232">
        <f t="shared" si="28"/>
      </c>
      <c r="K340" s="239">
        <f t="shared" si="26"/>
        <v>0</v>
      </c>
    </row>
    <row r="341" spans="1:11" ht="12.75" hidden="1">
      <c r="A341" s="236">
        <f t="shared" si="27"/>
        <v>340</v>
      </c>
      <c r="B341" s="240"/>
      <c r="C341" s="240"/>
      <c r="D341" s="240"/>
      <c r="E341" s="240"/>
      <c r="F341" s="240"/>
      <c r="H341" s="296"/>
      <c r="I341" s="232">
        <f t="shared" si="29"/>
        <v>0</v>
      </c>
      <c r="J341" s="232">
        <f t="shared" si="28"/>
      </c>
      <c r="K341" s="239">
        <f t="shared" si="26"/>
        <v>0</v>
      </c>
    </row>
    <row r="342" spans="1:11" ht="12.75" hidden="1">
      <c r="A342" s="236">
        <f t="shared" si="27"/>
        <v>341</v>
      </c>
      <c r="B342" s="240"/>
      <c r="C342" s="240"/>
      <c r="D342" s="240"/>
      <c r="E342" s="240"/>
      <c r="F342" s="240"/>
      <c r="H342" s="296"/>
      <c r="I342" s="232">
        <f t="shared" si="29"/>
        <v>0</v>
      </c>
      <c r="J342" s="232">
        <f t="shared" si="28"/>
      </c>
      <c r="K342" s="239">
        <f t="shared" si="26"/>
        <v>0</v>
      </c>
    </row>
    <row r="343" spans="1:11" ht="12.75" hidden="1">
      <c r="A343" s="236">
        <f t="shared" si="27"/>
        <v>342</v>
      </c>
      <c r="B343" s="240"/>
      <c r="C343" s="240"/>
      <c r="D343" s="240"/>
      <c r="E343" s="240"/>
      <c r="F343" s="240"/>
      <c r="H343" s="296"/>
      <c r="I343" s="232">
        <f t="shared" si="29"/>
        <v>0</v>
      </c>
      <c r="J343" s="232">
        <f t="shared" si="28"/>
      </c>
      <c r="K343" s="239">
        <f t="shared" si="26"/>
        <v>0</v>
      </c>
    </row>
    <row r="344" spans="1:11" ht="12.75" hidden="1">
      <c r="A344" s="236">
        <f t="shared" si="27"/>
        <v>343</v>
      </c>
      <c r="B344" s="240"/>
      <c r="C344" s="240"/>
      <c r="D344" s="240"/>
      <c r="E344" s="240"/>
      <c r="F344" s="240"/>
      <c r="H344" s="296"/>
      <c r="I344" s="232">
        <f t="shared" si="29"/>
        <v>0</v>
      </c>
      <c r="J344" s="232">
        <f t="shared" si="28"/>
      </c>
      <c r="K344" s="239">
        <f t="shared" si="26"/>
        <v>0</v>
      </c>
    </row>
    <row r="345" spans="1:11" ht="12.75" hidden="1">
      <c r="A345" s="236">
        <f t="shared" si="27"/>
        <v>344</v>
      </c>
      <c r="B345" s="240"/>
      <c r="C345" s="240"/>
      <c r="D345" s="240"/>
      <c r="E345" s="240"/>
      <c r="F345" s="240"/>
      <c r="H345" s="296"/>
      <c r="I345" s="232">
        <f t="shared" si="29"/>
        <v>0</v>
      </c>
      <c r="J345" s="232">
        <f t="shared" si="28"/>
      </c>
      <c r="K345" s="239">
        <f t="shared" si="26"/>
        <v>0</v>
      </c>
    </row>
    <row r="346" spans="1:11" ht="12.75" hidden="1">
      <c r="A346" s="236">
        <f t="shared" si="27"/>
        <v>345</v>
      </c>
      <c r="B346" s="240"/>
      <c r="C346" s="240"/>
      <c r="D346" s="240"/>
      <c r="E346" s="240"/>
      <c r="F346" s="240"/>
      <c r="H346" s="296"/>
      <c r="I346" s="232">
        <f t="shared" si="29"/>
        <v>0</v>
      </c>
      <c r="J346" s="232">
        <f t="shared" si="28"/>
      </c>
      <c r="K346" s="239">
        <f t="shared" si="26"/>
        <v>0</v>
      </c>
    </row>
    <row r="347" spans="1:11" ht="12.75" hidden="1">
      <c r="A347" s="236">
        <f t="shared" si="27"/>
        <v>346</v>
      </c>
      <c r="B347" s="240"/>
      <c r="C347" s="240"/>
      <c r="D347" s="240"/>
      <c r="E347" s="240"/>
      <c r="F347" s="240"/>
      <c r="H347" s="296"/>
      <c r="I347" s="232">
        <f t="shared" si="29"/>
        <v>0</v>
      </c>
      <c r="J347" s="232">
        <f t="shared" si="28"/>
      </c>
      <c r="K347" s="239">
        <f t="shared" si="26"/>
        <v>0</v>
      </c>
    </row>
    <row r="348" spans="1:11" ht="12.75" hidden="1">
      <c r="A348" s="236">
        <f t="shared" si="27"/>
        <v>347</v>
      </c>
      <c r="B348" s="240"/>
      <c r="C348" s="240"/>
      <c r="D348" s="240"/>
      <c r="E348" s="240"/>
      <c r="F348" s="240"/>
      <c r="H348" s="296"/>
      <c r="I348" s="232">
        <f t="shared" si="29"/>
        <v>0</v>
      </c>
      <c r="J348" s="232">
        <f t="shared" si="28"/>
      </c>
      <c r="K348" s="239">
        <f t="shared" si="26"/>
        <v>0</v>
      </c>
    </row>
    <row r="349" spans="1:11" ht="12.75" hidden="1">
      <c r="A349" s="236">
        <f t="shared" si="27"/>
        <v>348</v>
      </c>
      <c r="B349" s="240"/>
      <c r="C349" s="240"/>
      <c r="D349" s="240"/>
      <c r="E349" s="240"/>
      <c r="F349" s="240"/>
      <c r="H349" s="296"/>
      <c r="I349" s="232">
        <f t="shared" si="29"/>
        <v>0</v>
      </c>
      <c r="J349" s="232">
        <f t="shared" si="28"/>
      </c>
      <c r="K349" s="239">
        <f t="shared" si="26"/>
        <v>0</v>
      </c>
    </row>
    <row r="350" spans="1:11" ht="12.75" hidden="1">
      <c r="A350" s="236">
        <f t="shared" si="27"/>
        <v>349</v>
      </c>
      <c r="B350" s="240"/>
      <c r="C350" s="240"/>
      <c r="D350" s="240"/>
      <c r="E350" s="240"/>
      <c r="F350" s="240"/>
      <c r="H350" s="296"/>
      <c r="I350" s="232">
        <f t="shared" si="29"/>
        <v>0</v>
      </c>
      <c r="J350" s="232">
        <f t="shared" si="28"/>
      </c>
      <c r="K350" s="239">
        <f t="shared" si="26"/>
        <v>0</v>
      </c>
    </row>
    <row r="351" spans="1:11" ht="12.75" hidden="1">
      <c r="A351" s="236">
        <f t="shared" si="27"/>
        <v>350</v>
      </c>
      <c r="B351" s="240"/>
      <c r="C351" s="240"/>
      <c r="D351" s="240"/>
      <c r="E351" s="240"/>
      <c r="F351" s="240"/>
      <c r="H351" s="296"/>
      <c r="I351" s="232">
        <f t="shared" si="29"/>
        <v>0</v>
      </c>
      <c r="J351" s="232">
        <f t="shared" si="28"/>
      </c>
      <c r="K351" s="239">
        <f t="shared" si="26"/>
        <v>0</v>
      </c>
    </row>
    <row r="352" spans="1:11" ht="12.75" hidden="1">
      <c r="A352" s="236">
        <f t="shared" si="27"/>
        <v>351</v>
      </c>
      <c r="B352" s="240"/>
      <c r="C352" s="240"/>
      <c r="D352" s="240"/>
      <c r="E352" s="240"/>
      <c r="F352" s="240"/>
      <c r="H352" s="296"/>
      <c r="I352" s="232">
        <f t="shared" si="29"/>
        <v>0</v>
      </c>
      <c r="J352" s="232">
        <f t="shared" si="28"/>
      </c>
      <c r="K352" s="239">
        <f t="shared" si="26"/>
        <v>0</v>
      </c>
    </row>
    <row r="353" spans="1:11" ht="12.75" hidden="1">
      <c r="A353" s="236">
        <f t="shared" si="27"/>
        <v>352</v>
      </c>
      <c r="B353" s="240"/>
      <c r="C353" s="240"/>
      <c r="D353" s="240"/>
      <c r="E353" s="240"/>
      <c r="F353" s="240"/>
      <c r="H353" s="296"/>
      <c r="I353" s="232">
        <f t="shared" si="29"/>
        <v>0</v>
      </c>
      <c r="J353" s="232">
        <f t="shared" si="28"/>
      </c>
      <c r="K353" s="239">
        <f t="shared" si="26"/>
        <v>0</v>
      </c>
    </row>
    <row r="354" spans="1:11" ht="12.75" hidden="1">
      <c r="A354" s="236">
        <f t="shared" si="27"/>
        <v>353</v>
      </c>
      <c r="B354" s="240"/>
      <c r="C354" s="240"/>
      <c r="D354" s="240"/>
      <c r="E354" s="240"/>
      <c r="F354" s="240"/>
      <c r="H354" s="296"/>
      <c r="I354" s="232">
        <f t="shared" si="29"/>
        <v>0</v>
      </c>
      <c r="J354" s="232">
        <f t="shared" si="28"/>
      </c>
      <c r="K354" s="239">
        <f t="shared" si="26"/>
        <v>0</v>
      </c>
    </row>
    <row r="355" spans="1:11" ht="12.75" hidden="1">
      <c r="A355" s="236">
        <f t="shared" si="27"/>
        <v>354</v>
      </c>
      <c r="B355" s="240"/>
      <c r="C355" s="240"/>
      <c r="D355" s="240"/>
      <c r="E355" s="240"/>
      <c r="F355" s="240"/>
      <c r="H355" s="296"/>
      <c r="I355" s="232">
        <f t="shared" si="29"/>
        <v>0</v>
      </c>
      <c r="J355" s="232">
        <f t="shared" si="28"/>
      </c>
      <c r="K355" s="239">
        <f t="shared" si="26"/>
        <v>0</v>
      </c>
    </row>
    <row r="356" spans="1:11" ht="12.75" hidden="1">
      <c r="A356" s="236">
        <f t="shared" si="27"/>
        <v>355</v>
      </c>
      <c r="B356" s="240"/>
      <c r="C356" s="240"/>
      <c r="D356" s="240"/>
      <c r="E356" s="240"/>
      <c r="F356" s="240"/>
      <c r="H356" s="296"/>
      <c r="I356" s="232">
        <f t="shared" si="29"/>
        <v>0</v>
      </c>
      <c r="J356" s="232">
        <f t="shared" si="28"/>
      </c>
      <c r="K356" s="239">
        <f t="shared" si="26"/>
        <v>0</v>
      </c>
    </row>
    <row r="357" spans="1:11" ht="12.75" hidden="1">
      <c r="A357" s="236">
        <f t="shared" si="27"/>
        <v>356</v>
      </c>
      <c r="B357" s="240"/>
      <c r="C357" s="240"/>
      <c r="D357" s="240"/>
      <c r="E357" s="240"/>
      <c r="F357" s="240"/>
      <c r="H357" s="296"/>
      <c r="I357" s="232">
        <f t="shared" si="29"/>
        <v>0</v>
      </c>
      <c r="J357" s="232">
        <f t="shared" si="28"/>
      </c>
      <c r="K357" s="239">
        <f t="shared" si="26"/>
        <v>0</v>
      </c>
    </row>
    <row r="358" spans="1:11" ht="12.75" hidden="1">
      <c r="A358" s="236">
        <f t="shared" si="27"/>
        <v>357</v>
      </c>
      <c r="B358" s="240"/>
      <c r="C358" s="240"/>
      <c r="D358" s="240"/>
      <c r="E358" s="240"/>
      <c r="F358" s="240"/>
      <c r="H358" s="296"/>
      <c r="I358" s="232">
        <f t="shared" si="29"/>
        <v>0</v>
      </c>
      <c r="J358" s="232">
        <f t="shared" si="28"/>
      </c>
      <c r="K358" s="239">
        <f t="shared" si="26"/>
        <v>0</v>
      </c>
    </row>
    <row r="359" spans="1:11" ht="12.75" hidden="1">
      <c r="A359" s="236">
        <f t="shared" si="27"/>
        <v>358</v>
      </c>
      <c r="B359" s="240"/>
      <c r="C359" s="240"/>
      <c r="D359" s="240"/>
      <c r="E359" s="240"/>
      <c r="F359" s="240"/>
      <c r="H359" s="296"/>
      <c r="I359" s="232">
        <f t="shared" si="29"/>
        <v>0</v>
      </c>
      <c r="J359" s="232">
        <f t="shared" si="28"/>
      </c>
      <c r="K359" s="239">
        <f t="shared" si="26"/>
        <v>0</v>
      </c>
    </row>
    <row r="360" spans="1:11" ht="12.75" hidden="1">
      <c r="A360" s="236">
        <f t="shared" si="27"/>
        <v>359</v>
      </c>
      <c r="B360" s="240"/>
      <c r="C360" s="240"/>
      <c r="D360" s="240"/>
      <c r="E360" s="240"/>
      <c r="F360" s="240"/>
      <c r="H360" s="296"/>
      <c r="I360" s="232">
        <f t="shared" si="29"/>
        <v>0</v>
      </c>
      <c r="J360" s="232">
        <f t="shared" si="28"/>
      </c>
      <c r="K360" s="239">
        <f t="shared" si="26"/>
        <v>0</v>
      </c>
    </row>
    <row r="361" spans="1:11" ht="12.75" hidden="1">
      <c r="A361" s="236">
        <f t="shared" si="27"/>
        <v>360</v>
      </c>
      <c r="B361" s="240"/>
      <c r="C361" s="240"/>
      <c r="D361" s="240"/>
      <c r="E361" s="240"/>
      <c r="F361" s="240"/>
      <c r="H361" s="296"/>
      <c r="I361" s="232">
        <f t="shared" si="29"/>
        <v>0</v>
      </c>
      <c r="J361" s="232">
        <f t="shared" si="28"/>
      </c>
      <c r="K361" s="239">
        <f t="shared" si="26"/>
        <v>0</v>
      </c>
    </row>
    <row r="362" spans="1:11" ht="12.75" hidden="1">
      <c r="A362" s="236">
        <f t="shared" si="27"/>
        <v>361</v>
      </c>
      <c r="B362" s="240"/>
      <c r="C362" s="240"/>
      <c r="D362" s="240"/>
      <c r="E362" s="240"/>
      <c r="F362" s="240"/>
      <c r="H362" s="296"/>
      <c r="I362" s="232">
        <f t="shared" si="29"/>
        <v>0</v>
      </c>
      <c r="J362" s="232">
        <f t="shared" si="28"/>
      </c>
      <c r="K362" s="239">
        <f t="shared" si="26"/>
        <v>0</v>
      </c>
    </row>
    <row r="363" spans="1:11" ht="12.75" hidden="1">
      <c r="A363" s="236">
        <f t="shared" si="27"/>
        <v>362</v>
      </c>
      <c r="B363" s="240"/>
      <c r="C363" s="240"/>
      <c r="D363" s="240"/>
      <c r="E363" s="240"/>
      <c r="F363" s="240"/>
      <c r="H363" s="296"/>
      <c r="I363" s="232">
        <f t="shared" si="29"/>
        <v>0</v>
      </c>
      <c r="J363" s="232">
        <f t="shared" si="28"/>
      </c>
      <c r="K363" s="239">
        <f t="shared" si="26"/>
        <v>0</v>
      </c>
    </row>
    <row r="364" spans="1:11" ht="12.75" hidden="1">
      <c r="A364" s="236">
        <f t="shared" si="27"/>
        <v>363</v>
      </c>
      <c r="B364" s="240"/>
      <c r="C364" s="240"/>
      <c r="D364" s="240"/>
      <c r="E364" s="240"/>
      <c r="F364" s="240"/>
      <c r="H364" s="296"/>
      <c r="I364" s="232">
        <f t="shared" si="29"/>
        <v>0</v>
      </c>
      <c r="J364" s="232">
        <f t="shared" si="28"/>
      </c>
      <c r="K364" s="239">
        <f t="shared" si="26"/>
        <v>0</v>
      </c>
    </row>
    <row r="365" spans="1:11" ht="12.75" hidden="1">
      <c r="A365" s="236">
        <f t="shared" si="27"/>
        <v>364</v>
      </c>
      <c r="B365" s="240"/>
      <c r="C365" s="240"/>
      <c r="D365" s="240"/>
      <c r="E365" s="240"/>
      <c r="F365" s="240"/>
      <c r="H365" s="296"/>
      <c r="I365" s="232">
        <f t="shared" si="29"/>
        <v>0</v>
      </c>
      <c r="J365" s="232">
        <f t="shared" si="28"/>
      </c>
      <c r="K365" s="239">
        <f t="shared" si="26"/>
        <v>0</v>
      </c>
    </row>
    <row r="366" spans="1:11" ht="12.75" hidden="1">
      <c r="A366" s="236">
        <f t="shared" si="27"/>
        <v>365</v>
      </c>
      <c r="B366" s="240"/>
      <c r="C366" s="240"/>
      <c r="D366" s="240"/>
      <c r="E366" s="240"/>
      <c r="F366" s="240"/>
      <c r="H366" s="296"/>
      <c r="I366" s="232">
        <f t="shared" si="29"/>
        <v>0</v>
      </c>
      <c r="J366" s="232">
        <f t="shared" si="28"/>
      </c>
      <c r="K366" s="239">
        <f t="shared" si="26"/>
        <v>0</v>
      </c>
    </row>
    <row r="367" spans="1:11" ht="12.75" hidden="1">
      <c r="A367" s="236">
        <f t="shared" si="27"/>
        <v>366</v>
      </c>
      <c r="B367" s="240"/>
      <c r="C367" s="240"/>
      <c r="D367" s="240"/>
      <c r="E367" s="240"/>
      <c r="F367" s="240"/>
      <c r="H367" s="296"/>
      <c r="I367" s="232">
        <f t="shared" si="29"/>
        <v>0</v>
      </c>
      <c r="J367" s="232">
        <f t="shared" si="28"/>
      </c>
      <c r="K367" s="239">
        <f t="shared" si="26"/>
        <v>0</v>
      </c>
    </row>
    <row r="368" spans="1:11" ht="12.75" hidden="1">
      <c r="A368" s="236">
        <f t="shared" si="27"/>
        <v>367</v>
      </c>
      <c r="B368" s="240"/>
      <c r="C368" s="240"/>
      <c r="D368" s="240"/>
      <c r="E368" s="240"/>
      <c r="F368" s="240"/>
      <c r="H368" s="296"/>
      <c r="I368" s="232">
        <f t="shared" si="29"/>
        <v>0</v>
      </c>
      <c r="J368" s="232">
        <f t="shared" si="28"/>
      </c>
      <c r="K368" s="239">
        <f t="shared" si="26"/>
        <v>0</v>
      </c>
    </row>
    <row r="369" spans="1:11" ht="12.75" hidden="1">
      <c r="A369" s="236">
        <f t="shared" si="27"/>
        <v>368</v>
      </c>
      <c r="B369" s="240"/>
      <c r="C369" s="240"/>
      <c r="D369" s="240"/>
      <c r="E369" s="240"/>
      <c r="F369" s="240"/>
      <c r="H369" s="296"/>
      <c r="I369" s="232">
        <f t="shared" si="29"/>
        <v>0</v>
      </c>
      <c r="J369" s="232">
        <f t="shared" si="28"/>
      </c>
      <c r="K369" s="239">
        <f t="shared" si="26"/>
        <v>0</v>
      </c>
    </row>
    <row r="370" spans="1:11" ht="12.75" hidden="1">
      <c r="A370" s="236">
        <f t="shared" si="27"/>
        <v>369</v>
      </c>
      <c r="B370" s="240"/>
      <c r="C370" s="240"/>
      <c r="D370" s="240"/>
      <c r="E370" s="240"/>
      <c r="F370" s="240"/>
      <c r="H370" s="296"/>
      <c r="I370" s="232">
        <f t="shared" si="29"/>
        <v>0</v>
      </c>
      <c r="J370" s="232">
        <f t="shared" si="28"/>
      </c>
      <c r="K370" s="239">
        <f t="shared" si="26"/>
        <v>0</v>
      </c>
    </row>
    <row r="371" spans="1:11" ht="12.75" hidden="1">
      <c r="A371" s="236">
        <f t="shared" si="27"/>
        <v>370</v>
      </c>
      <c r="B371" s="240"/>
      <c r="C371" s="240"/>
      <c r="D371" s="240"/>
      <c r="E371" s="240"/>
      <c r="F371" s="240"/>
      <c r="H371" s="296"/>
      <c r="I371" s="232">
        <f t="shared" si="29"/>
        <v>0</v>
      </c>
      <c r="J371" s="232">
        <f t="shared" si="28"/>
      </c>
      <c r="K371" s="239">
        <f t="shared" si="26"/>
        <v>0</v>
      </c>
    </row>
    <row r="372" spans="1:11" ht="12.75" hidden="1">
      <c r="A372" s="236">
        <f t="shared" si="27"/>
        <v>371</v>
      </c>
      <c r="B372" s="240"/>
      <c r="C372" s="240"/>
      <c r="D372" s="240"/>
      <c r="E372" s="240"/>
      <c r="F372" s="240"/>
      <c r="H372" s="296"/>
      <c r="I372" s="232">
        <f t="shared" si="29"/>
        <v>0</v>
      </c>
      <c r="J372" s="232">
        <f t="shared" si="28"/>
      </c>
      <c r="K372" s="239">
        <f aca="true" t="shared" si="30" ref="K372:K435">IF(AND(I372&gt;4,J372="X"),1,0)</f>
        <v>0</v>
      </c>
    </row>
    <row r="373" spans="1:11" ht="12.75" hidden="1">
      <c r="A373" s="236">
        <f t="shared" si="27"/>
        <v>372</v>
      </c>
      <c r="B373" s="240"/>
      <c r="C373" s="240"/>
      <c r="D373" s="240"/>
      <c r="E373" s="240"/>
      <c r="F373" s="240"/>
      <c r="H373" s="296"/>
      <c r="I373" s="232">
        <f t="shared" si="29"/>
        <v>0</v>
      </c>
      <c r="J373" s="232">
        <f t="shared" si="28"/>
      </c>
      <c r="K373" s="239">
        <f t="shared" si="30"/>
        <v>0</v>
      </c>
    </row>
    <row r="374" spans="1:11" ht="12.75" hidden="1">
      <c r="A374" s="236">
        <f t="shared" si="27"/>
        <v>373</v>
      </c>
      <c r="B374" s="240"/>
      <c r="C374" s="240"/>
      <c r="D374" s="240"/>
      <c r="E374" s="240"/>
      <c r="F374" s="240"/>
      <c r="H374" s="296"/>
      <c r="I374" s="232">
        <f t="shared" si="29"/>
        <v>0</v>
      </c>
      <c r="J374" s="232">
        <f t="shared" si="28"/>
      </c>
      <c r="K374" s="239">
        <f t="shared" si="30"/>
        <v>0</v>
      </c>
    </row>
    <row r="375" spans="1:11" ht="12.75" hidden="1">
      <c r="A375" s="236">
        <f t="shared" si="27"/>
        <v>374</v>
      </c>
      <c r="B375" s="240"/>
      <c r="C375" s="240"/>
      <c r="D375" s="240"/>
      <c r="E375" s="240"/>
      <c r="F375" s="240"/>
      <c r="H375" s="296"/>
      <c r="I375" s="232">
        <f t="shared" si="29"/>
        <v>0</v>
      </c>
      <c r="J375" s="232">
        <f t="shared" si="28"/>
      </c>
      <c r="K375" s="239">
        <f t="shared" si="30"/>
        <v>0</v>
      </c>
    </row>
    <row r="376" spans="1:11" ht="12.75" hidden="1">
      <c r="A376" s="236">
        <f t="shared" si="27"/>
        <v>375</v>
      </c>
      <c r="B376" s="240"/>
      <c r="C376" s="240"/>
      <c r="D376" s="240"/>
      <c r="E376" s="240"/>
      <c r="F376" s="240"/>
      <c r="H376" s="296"/>
      <c r="I376" s="232">
        <f t="shared" si="29"/>
        <v>0</v>
      </c>
      <c r="J376" s="232">
        <f t="shared" si="28"/>
      </c>
      <c r="K376" s="239">
        <f t="shared" si="30"/>
        <v>0</v>
      </c>
    </row>
    <row r="377" spans="1:11" ht="12.75" hidden="1">
      <c r="A377" s="236">
        <f t="shared" si="27"/>
        <v>376</v>
      </c>
      <c r="B377" s="240"/>
      <c r="C377" s="240"/>
      <c r="D377" s="240"/>
      <c r="E377" s="240"/>
      <c r="F377" s="240"/>
      <c r="H377" s="296"/>
      <c r="I377" s="232">
        <f t="shared" si="29"/>
        <v>0</v>
      </c>
      <c r="J377" s="232">
        <f t="shared" si="28"/>
      </c>
      <c r="K377" s="239">
        <f t="shared" si="30"/>
        <v>0</v>
      </c>
    </row>
    <row r="378" spans="1:11" ht="12.75" hidden="1">
      <c r="A378" s="236">
        <f t="shared" si="27"/>
        <v>377</v>
      </c>
      <c r="B378" s="240"/>
      <c r="C378" s="240"/>
      <c r="D378" s="240"/>
      <c r="E378" s="240"/>
      <c r="F378" s="240"/>
      <c r="H378" s="296"/>
      <c r="I378" s="232">
        <f t="shared" si="29"/>
        <v>0</v>
      </c>
      <c r="J378" s="232">
        <f t="shared" si="28"/>
      </c>
      <c r="K378" s="239">
        <f t="shared" si="30"/>
        <v>0</v>
      </c>
    </row>
    <row r="379" spans="1:11" ht="12.75" hidden="1">
      <c r="A379" s="236">
        <f t="shared" si="27"/>
        <v>378</v>
      </c>
      <c r="B379" s="240"/>
      <c r="C379" s="240"/>
      <c r="D379" s="240"/>
      <c r="E379" s="240"/>
      <c r="F379" s="240"/>
      <c r="H379" s="296"/>
      <c r="I379" s="232">
        <f t="shared" si="29"/>
        <v>0</v>
      </c>
      <c r="J379" s="232">
        <f t="shared" si="28"/>
      </c>
      <c r="K379" s="239">
        <f t="shared" si="30"/>
        <v>0</v>
      </c>
    </row>
    <row r="380" spans="1:11" ht="12.75" hidden="1">
      <c r="A380" s="236">
        <f t="shared" si="27"/>
        <v>379</v>
      </c>
      <c r="B380" s="240"/>
      <c r="C380" s="240"/>
      <c r="D380" s="240"/>
      <c r="E380" s="240"/>
      <c r="F380" s="240"/>
      <c r="H380" s="296"/>
      <c r="I380" s="232">
        <f t="shared" si="29"/>
        <v>0</v>
      </c>
      <c r="J380" s="232">
        <f t="shared" si="28"/>
      </c>
      <c r="K380" s="239">
        <f t="shared" si="30"/>
        <v>0</v>
      </c>
    </row>
    <row r="381" spans="1:11" ht="12.75" hidden="1">
      <c r="A381" s="236">
        <f t="shared" si="27"/>
        <v>380</v>
      </c>
      <c r="B381" s="240"/>
      <c r="C381" s="240"/>
      <c r="D381" s="240"/>
      <c r="E381" s="240"/>
      <c r="F381" s="240"/>
      <c r="H381" s="296"/>
      <c r="I381" s="232">
        <f t="shared" si="29"/>
        <v>0</v>
      </c>
      <c r="J381" s="232">
        <f t="shared" si="28"/>
      </c>
      <c r="K381" s="239">
        <f t="shared" si="30"/>
        <v>0</v>
      </c>
    </row>
    <row r="382" spans="1:11" ht="12.75" hidden="1">
      <c r="A382" s="236">
        <f t="shared" si="27"/>
        <v>381</v>
      </c>
      <c r="B382" s="240"/>
      <c r="C382" s="240"/>
      <c r="D382" s="240"/>
      <c r="E382" s="240"/>
      <c r="F382" s="240"/>
      <c r="H382" s="296"/>
      <c r="I382" s="232">
        <f t="shared" si="29"/>
        <v>0</v>
      </c>
      <c r="J382" s="232">
        <f t="shared" si="28"/>
      </c>
      <c r="K382" s="239">
        <f t="shared" si="30"/>
        <v>0</v>
      </c>
    </row>
    <row r="383" spans="1:11" ht="12.75" hidden="1">
      <c r="A383" s="236">
        <f t="shared" si="27"/>
        <v>382</v>
      </c>
      <c r="B383" s="240"/>
      <c r="C383" s="240"/>
      <c r="D383" s="240"/>
      <c r="E383" s="240"/>
      <c r="F383" s="240"/>
      <c r="H383" s="296"/>
      <c r="I383" s="232">
        <f t="shared" si="29"/>
        <v>0</v>
      </c>
      <c r="J383" s="232">
        <f t="shared" si="28"/>
      </c>
      <c r="K383" s="239">
        <f t="shared" si="30"/>
        <v>0</v>
      </c>
    </row>
    <row r="384" spans="1:11" ht="12.75" hidden="1">
      <c r="A384" s="236">
        <f t="shared" si="27"/>
        <v>383</v>
      </c>
      <c r="B384" s="240"/>
      <c r="C384" s="240"/>
      <c r="D384" s="240"/>
      <c r="E384" s="240"/>
      <c r="F384" s="240"/>
      <c r="H384" s="296"/>
      <c r="I384" s="232">
        <f t="shared" si="29"/>
        <v>0</v>
      </c>
      <c r="J384" s="232">
        <f t="shared" si="28"/>
      </c>
      <c r="K384" s="239">
        <f t="shared" si="30"/>
        <v>0</v>
      </c>
    </row>
    <row r="385" spans="1:11" ht="12.75" hidden="1">
      <c r="A385" s="236">
        <f t="shared" si="27"/>
        <v>384</v>
      </c>
      <c r="B385" s="240"/>
      <c r="C385" s="240"/>
      <c r="D385" s="240"/>
      <c r="E385" s="240"/>
      <c r="F385" s="240"/>
      <c r="H385" s="296"/>
      <c r="I385" s="232">
        <f t="shared" si="29"/>
        <v>0</v>
      </c>
      <c r="J385" s="232">
        <f t="shared" si="28"/>
      </c>
      <c r="K385" s="239">
        <f t="shared" si="30"/>
        <v>0</v>
      </c>
    </row>
    <row r="386" spans="1:11" ht="12.75" hidden="1">
      <c r="A386" s="236">
        <f t="shared" si="27"/>
        <v>385</v>
      </c>
      <c r="B386" s="240"/>
      <c r="C386" s="240"/>
      <c r="D386" s="240"/>
      <c r="E386" s="240"/>
      <c r="F386" s="240"/>
      <c r="H386" s="296"/>
      <c r="I386" s="232">
        <f t="shared" si="29"/>
        <v>0</v>
      </c>
      <c r="J386" s="232">
        <f t="shared" si="28"/>
      </c>
      <c r="K386" s="239">
        <f t="shared" si="30"/>
        <v>0</v>
      </c>
    </row>
    <row r="387" spans="1:11" ht="12.75" hidden="1">
      <c r="A387" s="236">
        <f aca="true" t="shared" si="31" ref="A387:A450">A386+1</f>
        <v>386</v>
      </c>
      <c r="B387" s="240"/>
      <c r="C387" s="240"/>
      <c r="D387" s="240"/>
      <c r="E387" s="240"/>
      <c r="F387" s="240"/>
      <c r="H387" s="296"/>
      <c r="I387" s="232">
        <f t="shared" si="29"/>
        <v>0</v>
      </c>
      <c r="J387" s="232">
        <f aca="true" t="shared" si="32" ref="J387:J450">LEFT(G387)</f>
      </c>
      <c r="K387" s="239">
        <f t="shared" si="30"/>
        <v>0</v>
      </c>
    </row>
    <row r="388" spans="1:11" ht="12.75" hidden="1">
      <c r="A388" s="236">
        <f t="shared" si="31"/>
        <v>387</v>
      </c>
      <c r="B388" s="240"/>
      <c r="C388" s="240"/>
      <c r="D388" s="240"/>
      <c r="E388" s="240"/>
      <c r="F388" s="240"/>
      <c r="H388" s="296"/>
      <c r="I388" s="232">
        <f aca="true" t="shared" si="33" ref="I388:I451">IF(D388="",0,VALUE(LEFT(D388)))</f>
        <v>0</v>
      </c>
      <c r="J388" s="232">
        <f t="shared" si="32"/>
      </c>
      <c r="K388" s="239">
        <f t="shared" si="30"/>
        <v>0</v>
      </c>
    </row>
    <row r="389" spans="1:11" ht="12.75" hidden="1">
      <c r="A389" s="236">
        <f t="shared" si="31"/>
        <v>388</v>
      </c>
      <c r="B389" s="240"/>
      <c r="C389" s="240"/>
      <c r="D389" s="240"/>
      <c r="E389" s="240"/>
      <c r="F389" s="240"/>
      <c r="H389" s="296"/>
      <c r="I389" s="232">
        <f t="shared" si="33"/>
        <v>0</v>
      </c>
      <c r="J389" s="232">
        <f t="shared" si="32"/>
      </c>
      <c r="K389" s="239">
        <f t="shared" si="30"/>
        <v>0</v>
      </c>
    </row>
    <row r="390" spans="1:11" ht="12.75" hidden="1">
      <c r="A390" s="236">
        <f t="shared" si="31"/>
        <v>389</v>
      </c>
      <c r="B390" s="240"/>
      <c r="C390" s="240"/>
      <c r="D390" s="240"/>
      <c r="E390" s="240"/>
      <c r="F390" s="240"/>
      <c r="H390" s="296"/>
      <c r="I390" s="232">
        <f t="shared" si="33"/>
        <v>0</v>
      </c>
      <c r="J390" s="232">
        <f t="shared" si="32"/>
      </c>
      <c r="K390" s="239">
        <f t="shared" si="30"/>
        <v>0</v>
      </c>
    </row>
    <row r="391" spans="1:11" ht="12.75" hidden="1">
      <c r="A391" s="236">
        <f t="shared" si="31"/>
        <v>390</v>
      </c>
      <c r="B391" s="240"/>
      <c r="C391" s="240"/>
      <c r="D391" s="240"/>
      <c r="E391" s="240"/>
      <c r="F391" s="240"/>
      <c r="H391" s="296"/>
      <c r="I391" s="232">
        <f t="shared" si="33"/>
        <v>0</v>
      </c>
      <c r="J391" s="232">
        <f t="shared" si="32"/>
      </c>
      <c r="K391" s="239">
        <f t="shared" si="30"/>
        <v>0</v>
      </c>
    </row>
    <row r="392" spans="1:11" ht="12.75" hidden="1">
      <c r="A392" s="236">
        <f t="shared" si="31"/>
        <v>391</v>
      </c>
      <c r="B392" s="240"/>
      <c r="C392" s="240"/>
      <c r="D392" s="240"/>
      <c r="E392" s="240"/>
      <c r="F392" s="240"/>
      <c r="H392" s="296"/>
      <c r="I392" s="232">
        <f t="shared" si="33"/>
        <v>0</v>
      </c>
      <c r="J392" s="232">
        <f t="shared" si="32"/>
      </c>
      <c r="K392" s="239">
        <f t="shared" si="30"/>
        <v>0</v>
      </c>
    </row>
    <row r="393" spans="1:11" ht="12.75" hidden="1">
      <c r="A393" s="236">
        <f t="shared" si="31"/>
        <v>392</v>
      </c>
      <c r="B393" s="240"/>
      <c r="C393" s="240"/>
      <c r="D393" s="240"/>
      <c r="E393" s="240"/>
      <c r="F393" s="240"/>
      <c r="H393" s="296"/>
      <c r="I393" s="232">
        <f t="shared" si="33"/>
        <v>0</v>
      </c>
      <c r="J393" s="232">
        <f t="shared" si="32"/>
      </c>
      <c r="K393" s="239">
        <f t="shared" si="30"/>
        <v>0</v>
      </c>
    </row>
    <row r="394" spans="1:11" ht="12.75" hidden="1">
      <c r="A394" s="236">
        <f t="shared" si="31"/>
        <v>393</v>
      </c>
      <c r="B394" s="240"/>
      <c r="C394" s="240"/>
      <c r="D394" s="240"/>
      <c r="E394" s="240"/>
      <c r="F394" s="240"/>
      <c r="H394" s="296"/>
      <c r="I394" s="232">
        <f t="shared" si="33"/>
        <v>0</v>
      </c>
      <c r="J394" s="232">
        <f t="shared" si="32"/>
      </c>
      <c r="K394" s="239">
        <f t="shared" si="30"/>
        <v>0</v>
      </c>
    </row>
    <row r="395" spans="1:11" ht="12.75" hidden="1">
      <c r="A395" s="236">
        <f t="shared" si="31"/>
        <v>394</v>
      </c>
      <c r="B395" s="240"/>
      <c r="C395" s="240"/>
      <c r="D395" s="240"/>
      <c r="E395" s="240"/>
      <c r="F395" s="240"/>
      <c r="H395" s="296"/>
      <c r="I395" s="232">
        <f t="shared" si="33"/>
        <v>0</v>
      </c>
      <c r="J395" s="232">
        <f t="shared" si="32"/>
      </c>
      <c r="K395" s="239">
        <f t="shared" si="30"/>
        <v>0</v>
      </c>
    </row>
    <row r="396" spans="1:11" ht="12.75" hidden="1">
      <c r="A396" s="236">
        <f t="shared" si="31"/>
        <v>395</v>
      </c>
      <c r="B396" s="240"/>
      <c r="C396" s="240"/>
      <c r="D396" s="240"/>
      <c r="E396" s="240"/>
      <c r="F396" s="240"/>
      <c r="H396" s="296"/>
      <c r="I396" s="232">
        <f t="shared" si="33"/>
        <v>0</v>
      </c>
      <c r="J396" s="232">
        <f t="shared" si="32"/>
      </c>
      <c r="K396" s="239">
        <f t="shared" si="30"/>
        <v>0</v>
      </c>
    </row>
    <row r="397" spans="1:11" ht="12.75" hidden="1">
      <c r="A397" s="236">
        <f t="shared" si="31"/>
        <v>396</v>
      </c>
      <c r="B397" s="240"/>
      <c r="C397" s="240"/>
      <c r="D397" s="240"/>
      <c r="E397" s="240"/>
      <c r="F397" s="240"/>
      <c r="H397" s="296"/>
      <c r="I397" s="232">
        <f t="shared" si="33"/>
        <v>0</v>
      </c>
      <c r="J397" s="232">
        <f t="shared" si="32"/>
      </c>
      <c r="K397" s="239">
        <f t="shared" si="30"/>
        <v>0</v>
      </c>
    </row>
    <row r="398" spans="1:11" ht="12.75" hidden="1">
      <c r="A398" s="236">
        <f t="shared" si="31"/>
        <v>397</v>
      </c>
      <c r="B398" s="240"/>
      <c r="C398" s="240"/>
      <c r="D398" s="240"/>
      <c r="E398" s="240"/>
      <c r="F398" s="240"/>
      <c r="H398" s="296"/>
      <c r="I398" s="232">
        <f t="shared" si="33"/>
        <v>0</v>
      </c>
      <c r="J398" s="232">
        <f t="shared" si="32"/>
      </c>
      <c r="K398" s="239">
        <f t="shared" si="30"/>
        <v>0</v>
      </c>
    </row>
    <row r="399" spans="1:11" ht="12.75" hidden="1">
      <c r="A399" s="236">
        <f t="shared" si="31"/>
        <v>398</v>
      </c>
      <c r="B399" s="240"/>
      <c r="C399" s="240"/>
      <c r="D399" s="240"/>
      <c r="E399" s="240"/>
      <c r="F399" s="240"/>
      <c r="H399" s="296"/>
      <c r="I399" s="232">
        <f t="shared" si="33"/>
        <v>0</v>
      </c>
      <c r="J399" s="232">
        <f t="shared" si="32"/>
      </c>
      <c r="K399" s="239">
        <f t="shared" si="30"/>
        <v>0</v>
      </c>
    </row>
    <row r="400" spans="1:11" ht="12.75" hidden="1">
      <c r="A400" s="236">
        <f t="shared" si="31"/>
        <v>399</v>
      </c>
      <c r="B400" s="240"/>
      <c r="C400" s="240"/>
      <c r="D400" s="240"/>
      <c r="E400" s="240"/>
      <c r="F400" s="240"/>
      <c r="H400" s="296"/>
      <c r="I400" s="232">
        <f t="shared" si="33"/>
        <v>0</v>
      </c>
      <c r="J400" s="232">
        <f t="shared" si="32"/>
      </c>
      <c r="K400" s="239">
        <f t="shared" si="30"/>
        <v>0</v>
      </c>
    </row>
    <row r="401" spans="1:11" ht="12.75" hidden="1">
      <c r="A401" s="236">
        <f t="shared" si="31"/>
        <v>400</v>
      </c>
      <c r="B401" s="240"/>
      <c r="C401" s="240"/>
      <c r="D401" s="240"/>
      <c r="E401" s="240"/>
      <c r="F401" s="240"/>
      <c r="H401" s="296"/>
      <c r="I401" s="232">
        <f t="shared" si="33"/>
        <v>0</v>
      </c>
      <c r="J401" s="232">
        <f t="shared" si="32"/>
      </c>
      <c r="K401" s="239">
        <f t="shared" si="30"/>
        <v>0</v>
      </c>
    </row>
    <row r="402" spans="1:11" ht="12.75" hidden="1">
      <c r="A402" s="236">
        <f t="shared" si="31"/>
        <v>401</v>
      </c>
      <c r="B402" s="240"/>
      <c r="C402" s="240"/>
      <c r="D402" s="240"/>
      <c r="E402" s="240"/>
      <c r="F402" s="240"/>
      <c r="H402" s="296"/>
      <c r="I402" s="232">
        <f t="shared" si="33"/>
        <v>0</v>
      </c>
      <c r="J402" s="232">
        <f t="shared" si="32"/>
      </c>
      <c r="K402" s="239">
        <f t="shared" si="30"/>
        <v>0</v>
      </c>
    </row>
    <row r="403" spans="1:11" ht="12.75" hidden="1">
      <c r="A403" s="236">
        <f t="shared" si="31"/>
        <v>402</v>
      </c>
      <c r="B403" s="240"/>
      <c r="C403" s="240"/>
      <c r="D403" s="240"/>
      <c r="E403" s="240"/>
      <c r="F403" s="240"/>
      <c r="H403" s="296"/>
      <c r="I403" s="232">
        <f t="shared" si="33"/>
        <v>0</v>
      </c>
      <c r="J403" s="232">
        <f t="shared" si="32"/>
      </c>
      <c r="K403" s="239">
        <f t="shared" si="30"/>
        <v>0</v>
      </c>
    </row>
    <row r="404" spans="1:11" ht="12.75" hidden="1">
      <c r="A404" s="236">
        <f t="shared" si="31"/>
        <v>403</v>
      </c>
      <c r="B404" s="240"/>
      <c r="C404" s="240"/>
      <c r="D404" s="240"/>
      <c r="E404" s="240"/>
      <c r="F404" s="240"/>
      <c r="H404" s="296"/>
      <c r="I404" s="232">
        <f t="shared" si="33"/>
        <v>0</v>
      </c>
      <c r="J404" s="232">
        <f t="shared" si="32"/>
      </c>
      <c r="K404" s="239">
        <f t="shared" si="30"/>
        <v>0</v>
      </c>
    </row>
    <row r="405" spans="1:11" ht="12.75" hidden="1">
      <c r="A405" s="236">
        <f t="shared" si="31"/>
        <v>404</v>
      </c>
      <c r="B405" s="240"/>
      <c r="C405" s="240"/>
      <c r="D405" s="240"/>
      <c r="E405" s="240"/>
      <c r="F405" s="240"/>
      <c r="H405" s="296"/>
      <c r="I405" s="232">
        <f t="shared" si="33"/>
        <v>0</v>
      </c>
      <c r="J405" s="232">
        <f t="shared" si="32"/>
      </c>
      <c r="K405" s="239">
        <f t="shared" si="30"/>
        <v>0</v>
      </c>
    </row>
    <row r="406" spans="1:11" ht="12.75" hidden="1">
      <c r="A406" s="236">
        <f t="shared" si="31"/>
        <v>405</v>
      </c>
      <c r="B406" s="240"/>
      <c r="C406" s="240"/>
      <c r="D406" s="240"/>
      <c r="E406" s="240"/>
      <c r="F406" s="240"/>
      <c r="H406" s="296"/>
      <c r="I406" s="232">
        <f t="shared" si="33"/>
        <v>0</v>
      </c>
      <c r="J406" s="232">
        <f t="shared" si="32"/>
      </c>
      <c r="K406" s="239">
        <f t="shared" si="30"/>
        <v>0</v>
      </c>
    </row>
    <row r="407" spans="1:11" ht="12.75" hidden="1">
      <c r="A407" s="236">
        <f t="shared" si="31"/>
        <v>406</v>
      </c>
      <c r="B407" s="240"/>
      <c r="C407" s="240"/>
      <c r="D407" s="240"/>
      <c r="E407" s="240"/>
      <c r="F407" s="240"/>
      <c r="H407" s="296"/>
      <c r="I407" s="232">
        <f t="shared" si="33"/>
        <v>0</v>
      </c>
      <c r="J407" s="232">
        <f t="shared" si="32"/>
      </c>
      <c r="K407" s="239">
        <f t="shared" si="30"/>
        <v>0</v>
      </c>
    </row>
    <row r="408" spans="1:11" ht="12.75" hidden="1">
      <c r="A408" s="236">
        <f t="shared" si="31"/>
        <v>407</v>
      </c>
      <c r="B408" s="240"/>
      <c r="C408" s="240"/>
      <c r="D408" s="240"/>
      <c r="E408" s="240"/>
      <c r="F408" s="240"/>
      <c r="H408" s="296"/>
      <c r="I408" s="232">
        <f t="shared" si="33"/>
        <v>0</v>
      </c>
      <c r="J408" s="232">
        <f t="shared" si="32"/>
      </c>
      <c r="K408" s="239">
        <f t="shared" si="30"/>
        <v>0</v>
      </c>
    </row>
    <row r="409" spans="1:11" ht="12.75" hidden="1">
      <c r="A409" s="236">
        <f t="shared" si="31"/>
        <v>408</v>
      </c>
      <c r="B409" s="240"/>
      <c r="C409" s="240"/>
      <c r="D409" s="240"/>
      <c r="E409" s="240"/>
      <c r="F409" s="240"/>
      <c r="H409" s="296"/>
      <c r="I409" s="232">
        <f t="shared" si="33"/>
        <v>0</v>
      </c>
      <c r="J409" s="232">
        <f t="shared" si="32"/>
      </c>
      <c r="K409" s="239">
        <f t="shared" si="30"/>
        <v>0</v>
      </c>
    </row>
    <row r="410" spans="1:11" ht="12.75" hidden="1">
      <c r="A410" s="236">
        <f t="shared" si="31"/>
        <v>409</v>
      </c>
      <c r="B410" s="240"/>
      <c r="C410" s="240"/>
      <c r="D410" s="240"/>
      <c r="E410" s="240"/>
      <c r="F410" s="240"/>
      <c r="H410" s="296"/>
      <c r="I410" s="232">
        <f t="shared" si="33"/>
        <v>0</v>
      </c>
      <c r="J410" s="232">
        <f t="shared" si="32"/>
      </c>
      <c r="K410" s="239">
        <f t="shared" si="30"/>
        <v>0</v>
      </c>
    </row>
    <row r="411" spans="1:11" ht="12.75" hidden="1">
      <c r="A411" s="236">
        <f t="shared" si="31"/>
        <v>410</v>
      </c>
      <c r="B411" s="240"/>
      <c r="C411" s="240"/>
      <c r="D411" s="240"/>
      <c r="E411" s="240"/>
      <c r="F411" s="240"/>
      <c r="H411" s="296"/>
      <c r="I411" s="232">
        <f t="shared" si="33"/>
        <v>0</v>
      </c>
      <c r="J411" s="232">
        <f t="shared" si="32"/>
      </c>
      <c r="K411" s="239">
        <f t="shared" si="30"/>
        <v>0</v>
      </c>
    </row>
    <row r="412" spans="1:11" ht="12.75" hidden="1">
      <c r="A412" s="236">
        <f t="shared" si="31"/>
        <v>411</v>
      </c>
      <c r="B412" s="240"/>
      <c r="C412" s="240"/>
      <c r="D412" s="240"/>
      <c r="E412" s="240"/>
      <c r="F412" s="240"/>
      <c r="H412" s="296"/>
      <c r="I412" s="232">
        <f t="shared" si="33"/>
        <v>0</v>
      </c>
      <c r="J412" s="232">
        <f t="shared" si="32"/>
      </c>
      <c r="K412" s="239">
        <f t="shared" si="30"/>
        <v>0</v>
      </c>
    </row>
    <row r="413" spans="1:11" ht="12.75" hidden="1">
      <c r="A413" s="236">
        <f t="shared" si="31"/>
        <v>412</v>
      </c>
      <c r="B413" s="240"/>
      <c r="C413" s="240"/>
      <c r="D413" s="240"/>
      <c r="E413" s="240"/>
      <c r="F413" s="240"/>
      <c r="H413" s="296"/>
      <c r="I413" s="232">
        <f t="shared" si="33"/>
        <v>0</v>
      </c>
      <c r="J413" s="232">
        <f t="shared" si="32"/>
      </c>
      <c r="K413" s="239">
        <f t="shared" si="30"/>
        <v>0</v>
      </c>
    </row>
    <row r="414" spans="1:11" ht="12.75" hidden="1">
      <c r="A414" s="236">
        <f t="shared" si="31"/>
        <v>413</v>
      </c>
      <c r="B414" s="240"/>
      <c r="C414" s="240"/>
      <c r="D414" s="240"/>
      <c r="E414" s="240"/>
      <c r="F414" s="240"/>
      <c r="H414" s="296"/>
      <c r="I414" s="232">
        <f t="shared" si="33"/>
        <v>0</v>
      </c>
      <c r="J414" s="232">
        <f t="shared" si="32"/>
      </c>
      <c r="K414" s="239">
        <f t="shared" si="30"/>
        <v>0</v>
      </c>
    </row>
    <row r="415" spans="1:11" ht="12.75" hidden="1">
      <c r="A415" s="236">
        <f t="shared" si="31"/>
        <v>414</v>
      </c>
      <c r="B415" s="240"/>
      <c r="C415" s="240"/>
      <c r="D415" s="240"/>
      <c r="E415" s="240"/>
      <c r="F415" s="240"/>
      <c r="H415" s="296"/>
      <c r="I415" s="232">
        <f t="shared" si="33"/>
        <v>0</v>
      </c>
      <c r="J415" s="232">
        <f t="shared" si="32"/>
      </c>
      <c r="K415" s="239">
        <f t="shared" si="30"/>
        <v>0</v>
      </c>
    </row>
    <row r="416" spans="1:11" ht="12.75" hidden="1">
      <c r="A416" s="236">
        <f t="shared" si="31"/>
        <v>415</v>
      </c>
      <c r="B416" s="240"/>
      <c r="C416" s="240"/>
      <c r="D416" s="240"/>
      <c r="E416" s="240"/>
      <c r="F416" s="240"/>
      <c r="H416" s="296"/>
      <c r="I416" s="232">
        <f t="shared" si="33"/>
        <v>0</v>
      </c>
      <c r="J416" s="232">
        <f t="shared" si="32"/>
      </c>
      <c r="K416" s="239">
        <f t="shared" si="30"/>
        <v>0</v>
      </c>
    </row>
    <row r="417" spans="1:11" ht="12.75" hidden="1">
      <c r="A417" s="236">
        <f t="shared" si="31"/>
        <v>416</v>
      </c>
      <c r="B417" s="240"/>
      <c r="C417" s="240"/>
      <c r="D417" s="240"/>
      <c r="E417" s="240"/>
      <c r="F417" s="240"/>
      <c r="H417" s="296"/>
      <c r="I417" s="232">
        <f t="shared" si="33"/>
        <v>0</v>
      </c>
      <c r="J417" s="232">
        <f t="shared" si="32"/>
      </c>
      <c r="K417" s="239">
        <f t="shared" si="30"/>
        <v>0</v>
      </c>
    </row>
    <row r="418" spans="1:11" ht="12.75" hidden="1">
      <c r="A418" s="236">
        <f t="shared" si="31"/>
        <v>417</v>
      </c>
      <c r="B418" s="240"/>
      <c r="C418" s="240"/>
      <c r="D418" s="240"/>
      <c r="E418" s="240"/>
      <c r="F418" s="240"/>
      <c r="H418" s="296"/>
      <c r="I418" s="232">
        <f t="shared" si="33"/>
        <v>0</v>
      </c>
      <c r="J418" s="232">
        <f t="shared" si="32"/>
      </c>
      <c r="K418" s="239">
        <f t="shared" si="30"/>
        <v>0</v>
      </c>
    </row>
    <row r="419" spans="1:11" ht="12.75" hidden="1">
      <c r="A419" s="236">
        <f t="shared" si="31"/>
        <v>418</v>
      </c>
      <c r="B419" s="240"/>
      <c r="C419" s="240"/>
      <c r="D419" s="240"/>
      <c r="E419" s="240"/>
      <c r="F419" s="240"/>
      <c r="H419" s="296"/>
      <c r="I419" s="232">
        <f t="shared" si="33"/>
        <v>0</v>
      </c>
      <c r="J419" s="232">
        <f t="shared" si="32"/>
      </c>
      <c r="K419" s="239">
        <f t="shared" si="30"/>
        <v>0</v>
      </c>
    </row>
    <row r="420" spans="1:11" ht="12.75" hidden="1">
      <c r="A420" s="236">
        <f t="shared" si="31"/>
        <v>419</v>
      </c>
      <c r="B420" s="240"/>
      <c r="C420" s="240"/>
      <c r="D420" s="240"/>
      <c r="E420" s="240"/>
      <c r="F420" s="240"/>
      <c r="H420" s="296"/>
      <c r="I420" s="232">
        <f t="shared" si="33"/>
        <v>0</v>
      </c>
      <c r="J420" s="232">
        <f t="shared" si="32"/>
      </c>
      <c r="K420" s="239">
        <f t="shared" si="30"/>
        <v>0</v>
      </c>
    </row>
    <row r="421" spans="1:11" ht="12.75" hidden="1">
      <c r="A421" s="236">
        <f t="shared" si="31"/>
        <v>420</v>
      </c>
      <c r="B421" s="240"/>
      <c r="C421" s="240"/>
      <c r="D421" s="240"/>
      <c r="E421" s="240"/>
      <c r="F421" s="240"/>
      <c r="H421" s="296"/>
      <c r="I421" s="232">
        <f t="shared" si="33"/>
        <v>0</v>
      </c>
      <c r="J421" s="232">
        <f t="shared" si="32"/>
      </c>
      <c r="K421" s="239">
        <f t="shared" si="30"/>
        <v>0</v>
      </c>
    </row>
    <row r="422" spans="1:11" ht="12.75" hidden="1">
      <c r="A422" s="236">
        <f t="shared" si="31"/>
        <v>421</v>
      </c>
      <c r="B422" s="240"/>
      <c r="C422" s="240"/>
      <c r="D422" s="240"/>
      <c r="E422" s="240"/>
      <c r="F422" s="240"/>
      <c r="H422" s="296"/>
      <c r="I422" s="232">
        <f t="shared" si="33"/>
        <v>0</v>
      </c>
      <c r="J422" s="232">
        <f t="shared" si="32"/>
      </c>
      <c r="K422" s="239">
        <f t="shared" si="30"/>
        <v>0</v>
      </c>
    </row>
    <row r="423" spans="1:11" ht="12.75" hidden="1">
      <c r="A423" s="236">
        <f t="shared" si="31"/>
        <v>422</v>
      </c>
      <c r="B423" s="240"/>
      <c r="C423" s="240"/>
      <c r="D423" s="240"/>
      <c r="E423" s="240"/>
      <c r="F423" s="240"/>
      <c r="H423" s="296"/>
      <c r="I423" s="232">
        <f t="shared" si="33"/>
        <v>0</v>
      </c>
      <c r="J423" s="232">
        <f t="shared" si="32"/>
      </c>
      <c r="K423" s="239">
        <f t="shared" si="30"/>
        <v>0</v>
      </c>
    </row>
    <row r="424" spans="1:11" ht="12.75" hidden="1">
      <c r="A424" s="236">
        <f t="shared" si="31"/>
        <v>423</v>
      </c>
      <c r="B424" s="240"/>
      <c r="C424" s="240"/>
      <c r="D424" s="240"/>
      <c r="E424" s="240"/>
      <c r="F424" s="240"/>
      <c r="H424" s="296"/>
      <c r="I424" s="232">
        <f t="shared" si="33"/>
        <v>0</v>
      </c>
      <c r="J424" s="232">
        <f t="shared" si="32"/>
      </c>
      <c r="K424" s="239">
        <f t="shared" si="30"/>
        <v>0</v>
      </c>
    </row>
    <row r="425" spans="1:11" ht="12.75" hidden="1">
      <c r="A425" s="236">
        <f t="shared" si="31"/>
        <v>424</v>
      </c>
      <c r="B425" s="240"/>
      <c r="C425" s="240"/>
      <c r="D425" s="240"/>
      <c r="E425" s="240"/>
      <c r="F425" s="240"/>
      <c r="H425" s="296"/>
      <c r="I425" s="232">
        <f t="shared" si="33"/>
        <v>0</v>
      </c>
      <c r="J425" s="232">
        <f t="shared" si="32"/>
      </c>
      <c r="K425" s="239">
        <f t="shared" si="30"/>
        <v>0</v>
      </c>
    </row>
    <row r="426" spans="1:11" ht="12.75" hidden="1">
      <c r="A426" s="236">
        <f t="shared" si="31"/>
        <v>425</v>
      </c>
      <c r="B426" s="240"/>
      <c r="C426" s="240"/>
      <c r="D426" s="240"/>
      <c r="E426" s="240"/>
      <c r="F426" s="240"/>
      <c r="H426" s="296"/>
      <c r="I426" s="232">
        <f t="shared" si="33"/>
        <v>0</v>
      </c>
      <c r="J426" s="232">
        <f t="shared" si="32"/>
      </c>
      <c r="K426" s="239">
        <f t="shared" si="30"/>
        <v>0</v>
      </c>
    </row>
    <row r="427" spans="1:11" ht="12.75" hidden="1">
      <c r="A427" s="236">
        <f t="shared" si="31"/>
        <v>426</v>
      </c>
      <c r="B427" s="240"/>
      <c r="C427" s="240"/>
      <c r="D427" s="240"/>
      <c r="E427" s="240"/>
      <c r="F427" s="240"/>
      <c r="H427" s="296"/>
      <c r="I427" s="232">
        <f t="shared" si="33"/>
        <v>0</v>
      </c>
      <c r="J427" s="232">
        <f t="shared" si="32"/>
      </c>
      <c r="K427" s="239">
        <f t="shared" si="30"/>
        <v>0</v>
      </c>
    </row>
    <row r="428" spans="1:11" ht="12.75" hidden="1">
      <c r="A428" s="236">
        <f t="shared" si="31"/>
        <v>427</v>
      </c>
      <c r="B428" s="240"/>
      <c r="C428" s="240"/>
      <c r="D428" s="240"/>
      <c r="E428" s="240"/>
      <c r="F428" s="240"/>
      <c r="H428" s="296"/>
      <c r="I428" s="232">
        <f t="shared" si="33"/>
        <v>0</v>
      </c>
      <c r="J428" s="232">
        <f t="shared" si="32"/>
      </c>
      <c r="K428" s="239">
        <f t="shared" si="30"/>
        <v>0</v>
      </c>
    </row>
    <row r="429" spans="1:11" ht="12.75" hidden="1">
      <c r="A429" s="236">
        <f t="shared" si="31"/>
        <v>428</v>
      </c>
      <c r="B429" s="240"/>
      <c r="C429" s="240"/>
      <c r="D429" s="240"/>
      <c r="E429" s="240"/>
      <c r="F429" s="240"/>
      <c r="H429" s="296"/>
      <c r="I429" s="232">
        <f t="shared" si="33"/>
        <v>0</v>
      </c>
      <c r="J429" s="232">
        <f t="shared" si="32"/>
      </c>
      <c r="K429" s="239">
        <f t="shared" si="30"/>
        <v>0</v>
      </c>
    </row>
    <row r="430" spans="1:11" ht="12.75" hidden="1">
      <c r="A430" s="236">
        <f t="shared" si="31"/>
        <v>429</v>
      </c>
      <c r="B430" s="240"/>
      <c r="C430" s="240"/>
      <c r="D430" s="240"/>
      <c r="E430" s="240"/>
      <c r="F430" s="240"/>
      <c r="H430" s="296"/>
      <c r="I430" s="232">
        <f t="shared" si="33"/>
        <v>0</v>
      </c>
      <c r="J430" s="232">
        <f t="shared" si="32"/>
      </c>
      <c r="K430" s="239">
        <f t="shared" si="30"/>
        <v>0</v>
      </c>
    </row>
    <row r="431" spans="1:11" ht="12.75" hidden="1">
      <c r="A431" s="236">
        <f t="shared" si="31"/>
        <v>430</v>
      </c>
      <c r="B431" s="240"/>
      <c r="C431" s="240"/>
      <c r="D431" s="240"/>
      <c r="E431" s="240"/>
      <c r="F431" s="240"/>
      <c r="H431" s="296"/>
      <c r="I431" s="232">
        <f t="shared" si="33"/>
        <v>0</v>
      </c>
      <c r="J431" s="232">
        <f t="shared" si="32"/>
      </c>
      <c r="K431" s="239">
        <f t="shared" si="30"/>
        <v>0</v>
      </c>
    </row>
    <row r="432" spans="1:11" ht="12.75" hidden="1">
      <c r="A432" s="236">
        <f t="shared" si="31"/>
        <v>431</v>
      </c>
      <c r="B432" s="240"/>
      <c r="C432" s="240"/>
      <c r="D432" s="240"/>
      <c r="E432" s="240"/>
      <c r="F432" s="240"/>
      <c r="H432" s="296"/>
      <c r="I432" s="232">
        <f t="shared" si="33"/>
        <v>0</v>
      </c>
      <c r="J432" s="232">
        <f t="shared" si="32"/>
      </c>
      <c r="K432" s="239">
        <f t="shared" si="30"/>
        <v>0</v>
      </c>
    </row>
    <row r="433" spans="1:11" ht="12.75" hidden="1">
      <c r="A433" s="236">
        <f t="shared" si="31"/>
        <v>432</v>
      </c>
      <c r="B433" s="240"/>
      <c r="C433" s="240"/>
      <c r="D433" s="240"/>
      <c r="E433" s="240"/>
      <c r="F433" s="240"/>
      <c r="H433" s="296"/>
      <c r="I433" s="232">
        <f t="shared" si="33"/>
        <v>0</v>
      </c>
      <c r="J433" s="232">
        <f t="shared" si="32"/>
      </c>
      <c r="K433" s="239">
        <f t="shared" si="30"/>
        <v>0</v>
      </c>
    </row>
    <row r="434" spans="1:11" ht="12.75" hidden="1">
      <c r="A434" s="236">
        <f t="shared" si="31"/>
        <v>433</v>
      </c>
      <c r="B434" s="240"/>
      <c r="C434" s="240"/>
      <c r="D434" s="240"/>
      <c r="E434" s="240"/>
      <c r="F434" s="240"/>
      <c r="H434" s="296"/>
      <c r="I434" s="232">
        <f t="shared" si="33"/>
        <v>0</v>
      </c>
      <c r="J434" s="232">
        <f t="shared" si="32"/>
      </c>
      <c r="K434" s="239">
        <f t="shared" si="30"/>
        <v>0</v>
      </c>
    </row>
    <row r="435" spans="1:11" ht="12.75" hidden="1">
      <c r="A435" s="236">
        <f t="shared" si="31"/>
        <v>434</v>
      </c>
      <c r="B435" s="240"/>
      <c r="C435" s="240"/>
      <c r="D435" s="240"/>
      <c r="E435" s="240"/>
      <c r="F435" s="240"/>
      <c r="H435" s="296"/>
      <c r="I435" s="232">
        <f t="shared" si="33"/>
        <v>0</v>
      </c>
      <c r="J435" s="232">
        <f t="shared" si="32"/>
      </c>
      <c r="K435" s="239">
        <f t="shared" si="30"/>
        <v>0</v>
      </c>
    </row>
    <row r="436" spans="1:11" ht="12.75" hidden="1">
      <c r="A436" s="236">
        <f t="shared" si="31"/>
        <v>435</v>
      </c>
      <c r="B436" s="240"/>
      <c r="C436" s="240"/>
      <c r="D436" s="240"/>
      <c r="E436" s="240"/>
      <c r="F436" s="240"/>
      <c r="H436" s="296"/>
      <c r="I436" s="232">
        <f t="shared" si="33"/>
        <v>0</v>
      </c>
      <c r="J436" s="232">
        <f t="shared" si="32"/>
      </c>
      <c r="K436" s="239">
        <f aca="true" t="shared" si="34" ref="K436:K475">IF(AND(I436&gt;4,J436="X"),1,0)</f>
        <v>0</v>
      </c>
    </row>
    <row r="437" spans="1:11" ht="12.75" hidden="1">
      <c r="A437" s="236">
        <f t="shared" si="31"/>
        <v>436</v>
      </c>
      <c r="B437" s="240"/>
      <c r="C437" s="240"/>
      <c r="D437" s="240"/>
      <c r="E437" s="240"/>
      <c r="F437" s="240"/>
      <c r="H437" s="296"/>
      <c r="I437" s="232">
        <f t="shared" si="33"/>
        <v>0</v>
      </c>
      <c r="J437" s="232">
        <f t="shared" si="32"/>
      </c>
      <c r="K437" s="239">
        <f t="shared" si="34"/>
        <v>0</v>
      </c>
    </row>
    <row r="438" spans="1:11" ht="12.75" hidden="1">
      <c r="A438" s="236">
        <f t="shared" si="31"/>
        <v>437</v>
      </c>
      <c r="B438" s="240"/>
      <c r="C438" s="240"/>
      <c r="D438" s="240"/>
      <c r="E438" s="240"/>
      <c r="F438" s="240"/>
      <c r="H438" s="296"/>
      <c r="I438" s="232">
        <f t="shared" si="33"/>
        <v>0</v>
      </c>
      <c r="J438" s="232">
        <f t="shared" si="32"/>
      </c>
      <c r="K438" s="239">
        <f t="shared" si="34"/>
        <v>0</v>
      </c>
    </row>
    <row r="439" spans="1:11" ht="12.75" hidden="1">
      <c r="A439" s="236">
        <f t="shared" si="31"/>
        <v>438</v>
      </c>
      <c r="B439" s="240"/>
      <c r="C439" s="240"/>
      <c r="D439" s="240"/>
      <c r="E439" s="240"/>
      <c r="F439" s="240"/>
      <c r="H439" s="296"/>
      <c r="I439" s="232">
        <f t="shared" si="33"/>
        <v>0</v>
      </c>
      <c r="J439" s="232">
        <f t="shared" si="32"/>
      </c>
      <c r="K439" s="239">
        <f t="shared" si="34"/>
        <v>0</v>
      </c>
    </row>
    <row r="440" spans="1:11" ht="12.75" hidden="1">
      <c r="A440" s="236">
        <f t="shared" si="31"/>
        <v>439</v>
      </c>
      <c r="B440" s="240"/>
      <c r="C440" s="240"/>
      <c r="D440" s="240"/>
      <c r="E440" s="240"/>
      <c r="F440" s="240"/>
      <c r="H440" s="296"/>
      <c r="I440" s="232">
        <f t="shared" si="33"/>
        <v>0</v>
      </c>
      <c r="J440" s="232">
        <f t="shared" si="32"/>
      </c>
      <c r="K440" s="239">
        <f t="shared" si="34"/>
        <v>0</v>
      </c>
    </row>
    <row r="441" spans="1:11" ht="12.75" hidden="1">
      <c r="A441" s="236">
        <f t="shared" si="31"/>
        <v>440</v>
      </c>
      <c r="B441" s="240"/>
      <c r="C441" s="240"/>
      <c r="D441" s="240"/>
      <c r="E441" s="240"/>
      <c r="F441" s="240"/>
      <c r="H441" s="296"/>
      <c r="I441" s="232">
        <f t="shared" si="33"/>
        <v>0</v>
      </c>
      <c r="J441" s="232">
        <f t="shared" si="32"/>
      </c>
      <c r="K441" s="239">
        <f t="shared" si="34"/>
        <v>0</v>
      </c>
    </row>
    <row r="442" spans="1:11" ht="12.75" hidden="1">
      <c r="A442" s="236">
        <f t="shared" si="31"/>
        <v>441</v>
      </c>
      <c r="B442" s="240"/>
      <c r="C442" s="240"/>
      <c r="D442" s="240"/>
      <c r="E442" s="240"/>
      <c r="F442" s="240"/>
      <c r="H442" s="296"/>
      <c r="I442" s="232">
        <f t="shared" si="33"/>
        <v>0</v>
      </c>
      <c r="J442" s="232">
        <f t="shared" si="32"/>
      </c>
      <c r="K442" s="239">
        <f t="shared" si="34"/>
        <v>0</v>
      </c>
    </row>
    <row r="443" spans="1:11" ht="12.75" hidden="1">
      <c r="A443" s="236">
        <f t="shared" si="31"/>
        <v>442</v>
      </c>
      <c r="B443" s="240"/>
      <c r="C443" s="240"/>
      <c r="D443" s="240"/>
      <c r="E443" s="240"/>
      <c r="F443" s="240"/>
      <c r="H443" s="296"/>
      <c r="I443" s="232">
        <f t="shared" si="33"/>
        <v>0</v>
      </c>
      <c r="J443" s="232">
        <f t="shared" si="32"/>
      </c>
      <c r="K443" s="239">
        <f t="shared" si="34"/>
        <v>0</v>
      </c>
    </row>
    <row r="444" spans="1:11" ht="12.75" hidden="1">
      <c r="A444" s="236">
        <f t="shared" si="31"/>
        <v>443</v>
      </c>
      <c r="B444" s="240"/>
      <c r="C444" s="240"/>
      <c r="D444" s="240"/>
      <c r="E444" s="240"/>
      <c r="F444" s="240"/>
      <c r="H444" s="296"/>
      <c r="I444" s="232">
        <f t="shared" si="33"/>
        <v>0</v>
      </c>
      <c r="J444" s="232">
        <f t="shared" si="32"/>
      </c>
      <c r="K444" s="239">
        <f t="shared" si="34"/>
        <v>0</v>
      </c>
    </row>
    <row r="445" spans="1:11" ht="12.75" hidden="1">
      <c r="A445" s="236">
        <f t="shared" si="31"/>
        <v>444</v>
      </c>
      <c r="B445" s="240"/>
      <c r="C445" s="240"/>
      <c r="D445" s="240"/>
      <c r="E445" s="240"/>
      <c r="F445" s="240"/>
      <c r="H445" s="296"/>
      <c r="I445" s="232">
        <f t="shared" si="33"/>
        <v>0</v>
      </c>
      <c r="J445" s="232">
        <f t="shared" si="32"/>
      </c>
      <c r="K445" s="239">
        <f t="shared" si="34"/>
        <v>0</v>
      </c>
    </row>
    <row r="446" spans="1:11" ht="12.75" hidden="1">
      <c r="A446" s="236">
        <f t="shared" si="31"/>
        <v>445</v>
      </c>
      <c r="B446" s="240"/>
      <c r="C446" s="240"/>
      <c r="D446" s="240"/>
      <c r="E446" s="240"/>
      <c r="F446" s="240"/>
      <c r="H446" s="296"/>
      <c r="I446" s="232">
        <f t="shared" si="33"/>
        <v>0</v>
      </c>
      <c r="J446" s="232">
        <f t="shared" si="32"/>
      </c>
      <c r="K446" s="239">
        <f t="shared" si="34"/>
        <v>0</v>
      </c>
    </row>
    <row r="447" spans="1:11" ht="12.75" hidden="1">
      <c r="A447" s="236">
        <f t="shared" si="31"/>
        <v>446</v>
      </c>
      <c r="B447" s="240"/>
      <c r="C447" s="240"/>
      <c r="D447" s="240"/>
      <c r="E447" s="240"/>
      <c r="F447" s="240"/>
      <c r="H447" s="296"/>
      <c r="I447" s="232">
        <f t="shared" si="33"/>
        <v>0</v>
      </c>
      <c r="J447" s="232">
        <f t="shared" si="32"/>
      </c>
      <c r="K447" s="239">
        <f t="shared" si="34"/>
        <v>0</v>
      </c>
    </row>
    <row r="448" spans="1:11" ht="12.75" hidden="1">
      <c r="A448" s="236">
        <f t="shared" si="31"/>
        <v>447</v>
      </c>
      <c r="B448" s="240"/>
      <c r="C448" s="240"/>
      <c r="D448" s="240"/>
      <c r="E448" s="240"/>
      <c r="F448" s="240"/>
      <c r="H448" s="296"/>
      <c r="I448" s="232">
        <f t="shared" si="33"/>
        <v>0</v>
      </c>
      <c r="J448" s="232">
        <f t="shared" si="32"/>
      </c>
      <c r="K448" s="239">
        <f t="shared" si="34"/>
        <v>0</v>
      </c>
    </row>
    <row r="449" spans="1:11" ht="12.75" hidden="1">
      <c r="A449" s="236">
        <f t="shared" si="31"/>
        <v>448</v>
      </c>
      <c r="B449" s="240"/>
      <c r="C449" s="240"/>
      <c r="D449" s="240"/>
      <c r="E449" s="240"/>
      <c r="F449" s="240"/>
      <c r="H449" s="296"/>
      <c r="I449" s="232">
        <f t="shared" si="33"/>
        <v>0</v>
      </c>
      <c r="J449" s="232">
        <f t="shared" si="32"/>
      </c>
      <c r="K449" s="239">
        <f t="shared" si="34"/>
        <v>0</v>
      </c>
    </row>
    <row r="450" spans="1:11" ht="12.75" hidden="1">
      <c r="A450" s="236">
        <f t="shared" si="31"/>
        <v>449</v>
      </c>
      <c r="B450" s="240"/>
      <c r="C450" s="240"/>
      <c r="D450" s="240"/>
      <c r="E450" s="240"/>
      <c r="F450" s="240"/>
      <c r="H450" s="296"/>
      <c r="I450" s="232">
        <f t="shared" si="33"/>
        <v>0</v>
      </c>
      <c r="J450" s="232">
        <f t="shared" si="32"/>
      </c>
      <c r="K450" s="239">
        <f t="shared" si="34"/>
        <v>0</v>
      </c>
    </row>
    <row r="451" spans="1:11" ht="12.75" hidden="1">
      <c r="A451" s="236">
        <f aca="true" t="shared" si="35" ref="A451:A475">A450+1</f>
        <v>450</v>
      </c>
      <c r="B451" s="240"/>
      <c r="C451" s="240"/>
      <c r="D451" s="240"/>
      <c r="E451" s="240"/>
      <c r="F451" s="240"/>
      <c r="H451" s="296"/>
      <c r="I451" s="232">
        <f t="shared" si="33"/>
        <v>0</v>
      </c>
      <c r="J451" s="232">
        <f aca="true" t="shared" si="36" ref="J451:J475">LEFT(G451)</f>
      </c>
      <c r="K451" s="239">
        <f t="shared" si="34"/>
        <v>0</v>
      </c>
    </row>
    <row r="452" spans="1:11" ht="12.75" hidden="1">
      <c r="A452" s="236">
        <f t="shared" si="35"/>
        <v>451</v>
      </c>
      <c r="B452" s="240"/>
      <c r="C452" s="240"/>
      <c r="D452" s="240"/>
      <c r="E452" s="240"/>
      <c r="F452" s="240"/>
      <c r="H452" s="296"/>
      <c r="I452" s="232">
        <f aca="true" t="shared" si="37" ref="I452:I475">IF(D452="",0,VALUE(LEFT(D452)))</f>
        <v>0</v>
      </c>
      <c r="J452" s="232">
        <f t="shared" si="36"/>
      </c>
      <c r="K452" s="239">
        <f t="shared" si="34"/>
        <v>0</v>
      </c>
    </row>
    <row r="453" spans="1:11" ht="12.75" hidden="1">
      <c r="A453" s="236">
        <f t="shared" si="35"/>
        <v>452</v>
      </c>
      <c r="B453" s="240"/>
      <c r="C453" s="240"/>
      <c r="D453" s="240"/>
      <c r="E453" s="240"/>
      <c r="F453" s="240"/>
      <c r="H453" s="296"/>
      <c r="I453" s="232">
        <f t="shared" si="37"/>
        <v>0</v>
      </c>
      <c r="J453" s="232">
        <f t="shared" si="36"/>
      </c>
      <c r="K453" s="239">
        <f t="shared" si="34"/>
        <v>0</v>
      </c>
    </row>
    <row r="454" spans="1:11" ht="12.75" hidden="1">
      <c r="A454" s="236">
        <f t="shared" si="35"/>
        <v>453</v>
      </c>
      <c r="B454" s="240"/>
      <c r="C454" s="240"/>
      <c r="D454" s="240"/>
      <c r="E454" s="240"/>
      <c r="F454" s="240"/>
      <c r="H454" s="296"/>
      <c r="I454" s="232">
        <f t="shared" si="37"/>
        <v>0</v>
      </c>
      <c r="J454" s="232">
        <f t="shared" si="36"/>
      </c>
      <c r="K454" s="239">
        <f t="shared" si="34"/>
        <v>0</v>
      </c>
    </row>
    <row r="455" spans="1:11" ht="12.75" hidden="1">
      <c r="A455" s="236">
        <f t="shared" si="35"/>
        <v>454</v>
      </c>
      <c r="B455" s="240"/>
      <c r="C455" s="240"/>
      <c r="D455" s="240"/>
      <c r="E455" s="240"/>
      <c r="F455" s="240"/>
      <c r="H455" s="296"/>
      <c r="I455" s="232">
        <f t="shared" si="37"/>
        <v>0</v>
      </c>
      <c r="J455" s="232">
        <f t="shared" si="36"/>
      </c>
      <c r="K455" s="239">
        <f t="shared" si="34"/>
        <v>0</v>
      </c>
    </row>
    <row r="456" spans="1:11" ht="12.75" hidden="1">
      <c r="A456" s="236">
        <f t="shared" si="35"/>
        <v>455</v>
      </c>
      <c r="B456" s="240"/>
      <c r="C456" s="240"/>
      <c r="D456" s="240"/>
      <c r="E456" s="240"/>
      <c r="F456" s="240"/>
      <c r="H456" s="296"/>
      <c r="I456" s="232">
        <f t="shared" si="37"/>
        <v>0</v>
      </c>
      <c r="J456" s="232">
        <f t="shared" si="36"/>
      </c>
      <c r="K456" s="239">
        <f t="shared" si="34"/>
        <v>0</v>
      </c>
    </row>
    <row r="457" spans="1:11" ht="12.75" hidden="1">
      <c r="A457" s="236">
        <f t="shared" si="35"/>
        <v>456</v>
      </c>
      <c r="B457" s="240"/>
      <c r="C457" s="240"/>
      <c r="D457" s="240"/>
      <c r="E457" s="240"/>
      <c r="F457" s="240"/>
      <c r="H457" s="296"/>
      <c r="I457" s="232">
        <f t="shared" si="37"/>
        <v>0</v>
      </c>
      <c r="J457" s="232">
        <f t="shared" si="36"/>
      </c>
      <c r="K457" s="239">
        <f t="shared" si="34"/>
        <v>0</v>
      </c>
    </row>
    <row r="458" spans="1:11" ht="12.75" hidden="1">
      <c r="A458" s="236">
        <f t="shared" si="35"/>
        <v>457</v>
      </c>
      <c r="B458" s="240"/>
      <c r="C458" s="240"/>
      <c r="D458" s="240"/>
      <c r="E458" s="240"/>
      <c r="F458" s="240"/>
      <c r="H458" s="296"/>
      <c r="I458" s="232">
        <f t="shared" si="37"/>
        <v>0</v>
      </c>
      <c r="J458" s="232">
        <f t="shared" si="36"/>
      </c>
      <c r="K458" s="239">
        <f t="shared" si="34"/>
        <v>0</v>
      </c>
    </row>
    <row r="459" spans="1:11" ht="12.75" hidden="1">
      <c r="A459" s="236">
        <f t="shared" si="35"/>
        <v>458</v>
      </c>
      <c r="B459" s="240"/>
      <c r="C459" s="240"/>
      <c r="D459" s="240"/>
      <c r="E459" s="240"/>
      <c r="F459" s="240"/>
      <c r="H459" s="296"/>
      <c r="I459" s="232">
        <f t="shared" si="37"/>
        <v>0</v>
      </c>
      <c r="J459" s="232">
        <f t="shared" si="36"/>
      </c>
      <c r="K459" s="239">
        <f t="shared" si="34"/>
        <v>0</v>
      </c>
    </row>
    <row r="460" spans="1:11" ht="12.75" hidden="1">
      <c r="A460" s="236">
        <f t="shared" si="35"/>
        <v>459</v>
      </c>
      <c r="B460" s="240"/>
      <c r="C460" s="240"/>
      <c r="D460" s="240"/>
      <c r="E460" s="240"/>
      <c r="F460" s="240"/>
      <c r="H460" s="296"/>
      <c r="I460" s="232">
        <f t="shared" si="37"/>
        <v>0</v>
      </c>
      <c r="J460" s="232">
        <f t="shared" si="36"/>
      </c>
      <c r="K460" s="239">
        <f t="shared" si="34"/>
        <v>0</v>
      </c>
    </row>
    <row r="461" spans="1:11" ht="12.75" hidden="1">
      <c r="A461" s="236">
        <f t="shared" si="35"/>
        <v>460</v>
      </c>
      <c r="B461" s="240"/>
      <c r="C461" s="240"/>
      <c r="D461" s="240"/>
      <c r="E461" s="240"/>
      <c r="F461" s="240"/>
      <c r="H461" s="296"/>
      <c r="I461" s="232">
        <f t="shared" si="37"/>
        <v>0</v>
      </c>
      <c r="J461" s="232">
        <f t="shared" si="36"/>
      </c>
      <c r="K461" s="239">
        <f t="shared" si="34"/>
        <v>0</v>
      </c>
    </row>
    <row r="462" spans="1:11" ht="12.75" hidden="1">
      <c r="A462" s="236">
        <f t="shared" si="35"/>
        <v>461</v>
      </c>
      <c r="B462" s="240"/>
      <c r="C462" s="240"/>
      <c r="D462" s="240"/>
      <c r="E462" s="240"/>
      <c r="F462" s="240"/>
      <c r="H462" s="296"/>
      <c r="I462" s="232">
        <f t="shared" si="37"/>
        <v>0</v>
      </c>
      <c r="J462" s="232">
        <f t="shared" si="36"/>
      </c>
      <c r="K462" s="239">
        <f t="shared" si="34"/>
        <v>0</v>
      </c>
    </row>
    <row r="463" spans="1:11" ht="12.75" hidden="1">
      <c r="A463" s="236">
        <f t="shared" si="35"/>
        <v>462</v>
      </c>
      <c r="B463" s="240"/>
      <c r="C463" s="240"/>
      <c r="D463" s="240"/>
      <c r="E463" s="240"/>
      <c r="F463" s="240"/>
      <c r="H463" s="296"/>
      <c r="I463" s="232">
        <f t="shared" si="37"/>
        <v>0</v>
      </c>
      <c r="J463" s="232">
        <f t="shared" si="36"/>
      </c>
      <c r="K463" s="239">
        <f t="shared" si="34"/>
        <v>0</v>
      </c>
    </row>
    <row r="464" spans="1:11" ht="12.75" hidden="1">
      <c r="A464" s="236">
        <f t="shared" si="35"/>
        <v>463</v>
      </c>
      <c r="B464" s="240"/>
      <c r="C464" s="240"/>
      <c r="D464" s="240"/>
      <c r="E464" s="240"/>
      <c r="F464" s="240"/>
      <c r="H464" s="296"/>
      <c r="I464" s="232">
        <f t="shared" si="37"/>
        <v>0</v>
      </c>
      <c r="J464" s="232">
        <f t="shared" si="36"/>
      </c>
      <c r="K464" s="239">
        <f t="shared" si="34"/>
        <v>0</v>
      </c>
    </row>
    <row r="465" spans="1:11" ht="12.75" hidden="1">
      <c r="A465" s="236">
        <f t="shared" si="35"/>
        <v>464</v>
      </c>
      <c r="B465" s="240"/>
      <c r="C465" s="240"/>
      <c r="D465" s="240"/>
      <c r="E465" s="240"/>
      <c r="F465" s="240"/>
      <c r="H465" s="296"/>
      <c r="I465" s="232">
        <f t="shared" si="37"/>
        <v>0</v>
      </c>
      <c r="J465" s="232">
        <f t="shared" si="36"/>
      </c>
      <c r="K465" s="239">
        <f t="shared" si="34"/>
        <v>0</v>
      </c>
    </row>
    <row r="466" spans="1:11" ht="12.75" hidden="1">
      <c r="A466" s="236">
        <f t="shared" si="35"/>
        <v>465</v>
      </c>
      <c r="B466" s="240"/>
      <c r="C466" s="240"/>
      <c r="D466" s="240"/>
      <c r="E466" s="240"/>
      <c r="F466" s="240"/>
      <c r="H466" s="296"/>
      <c r="I466" s="232">
        <f t="shared" si="37"/>
        <v>0</v>
      </c>
      <c r="J466" s="232">
        <f t="shared" si="36"/>
      </c>
      <c r="K466" s="239">
        <f t="shared" si="34"/>
        <v>0</v>
      </c>
    </row>
    <row r="467" spans="1:11" ht="12.75" hidden="1">
      <c r="A467" s="236">
        <f t="shared" si="35"/>
        <v>466</v>
      </c>
      <c r="B467" s="240"/>
      <c r="C467" s="240"/>
      <c r="D467" s="240"/>
      <c r="E467" s="240"/>
      <c r="F467" s="240"/>
      <c r="H467" s="296"/>
      <c r="I467" s="232">
        <f t="shared" si="37"/>
        <v>0</v>
      </c>
      <c r="J467" s="232">
        <f t="shared" si="36"/>
      </c>
      <c r="K467" s="239">
        <f t="shared" si="34"/>
        <v>0</v>
      </c>
    </row>
    <row r="468" spans="1:11" ht="12.75" hidden="1">
      <c r="A468" s="236">
        <f t="shared" si="35"/>
        <v>467</v>
      </c>
      <c r="B468" s="240"/>
      <c r="C468" s="240"/>
      <c r="D468" s="240"/>
      <c r="E468" s="240"/>
      <c r="F468" s="240"/>
      <c r="H468" s="296"/>
      <c r="I468" s="232">
        <f t="shared" si="37"/>
        <v>0</v>
      </c>
      <c r="J468" s="232">
        <f t="shared" si="36"/>
      </c>
      <c r="K468" s="239">
        <f t="shared" si="34"/>
        <v>0</v>
      </c>
    </row>
    <row r="469" spans="1:11" ht="12.75" hidden="1">
      <c r="A469" s="236">
        <f t="shared" si="35"/>
        <v>468</v>
      </c>
      <c r="B469" s="240"/>
      <c r="C469" s="240"/>
      <c r="D469" s="240"/>
      <c r="E469" s="240"/>
      <c r="F469" s="240"/>
      <c r="H469" s="296"/>
      <c r="I469" s="232">
        <f t="shared" si="37"/>
        <v>0</v>
      </c>
      <c r="J469" s="232">
        <f t="shared" si="36"/>
      </c>
      <c r="K469" s="239">
        <f t="shared" si="34"/>
        <v>0</v>
      </c>
    </row>
    <row r="470" spans="1:11" ht="12.75" hidden="1">
      <c r="A470" s="236">
        <f t="shared" si="35"/>
        <v>469</v>
      </c>
      <c r="B470" s="240"/>
      <c r="C470" s="240"/>
      <c r="D470" s="240"/>
      <c r="E470" s="240"/>
      <c r="F470" s="240"/>
      <c r="H470" s="296"/>
      <c r="I470" s="232">
        <f t="shared" si="37"/>
        <v>0</v>
      </c>
      <c r="J470" s="232">
        <f t="shared" si="36"/>
      </c>
      <c r="K470" s="239">
        <f t="shared" si="34"/>
        <v>0</v>
      </c>
    </row>
    <row r="471" spans="1:11" ht="12.75" hidden="1">
      <c r="A471" s="236">
        <f t="shared" si="35"/>
        <v>470</v>
      </c>
      <c r="B471" s="240"/>
      <c r="C471" s="240"/>
      <c r="D471" s="240"/>
      <c r="E471" s="240"/>
      <c r="F471" s="240"/>
      <c r="H471" s="296"/>
      <c r="I471" s="232">
        <f t="shared" si="37"/>
        <v>0</v>
      </c>
      <c r="J471" s="232">
        <f t="shared" si="36"/>
      </c>
      <c r="K471" s="239">
        <f t="shared" si="34"/>
        <v>0</v>
      </c>
    </row>
    <row r="472" spans="1:11" ht="12.75" hidden="1">
      <c r="A472" s="236">
        <f t="shared" si="35"/>
        <v>471</v>
      </c>
      <c r="B472" s="240"/>
      <c r="C472" s="240"/>
      <c r="D472" s="240"/>
      <c r="E472" s="240"/>
      <c r="F472" s="240"/>
      <c r="H472" s="296"/>
      <c r="I472" s="232">
        <f t="shared" si="37"/>
        <v>0</v>
      </c>
      <c r="J472" s="232">
        <f t="shared" si="36"/>
      </c>
      <c r="K472" s="239">
        <f t="shared" si="34"/>
        <v>0</v>
      </c>
    </row>
    <row r="473" spans="1:11" ht="12.75" hidden="1">
      <c r="A473" s="236">
        <f t="shared" si="35"/>
        <v>472</v>
      </c>
      <c r="B473" s="240"/>
      <c r="C473" s="240"/>
      <c r="D473" s="240"/>
      <c r="E473" s="240"/>
      <c r="F473" s="240"/>
      <c r="H473" s="296"/>
      <c r="I473" s="232">
        <f t="shared" si="37"/>
        <v>0</v>
      </c>
      <c r="J473" s="232">
        <f t="shared" si="36"/>
      </c>
      <c r="K473" s="239">
        <f t="shared" si="34"/>
        <v>0</v>
      </c>
    </row>
    <row r="474" spans="1:11" ht="12.75">
      <c r="A474" s="236">
        <f t="shared" si="35"/>
        <v>473</v>
      </c>
      <c r="B474" s="240"/>
      <c r="C474" s="240"/>
      <c r="D474" s="240"/>
      <c r="E474" s="240"/>
      <c r="F474" s="240"/>
      <c r="H474" s="296"/>
      <c r="I474" s="232">
        <f t="shared" si="37"/>
        <v>0</v>
      </c>
      <c r="J474" s="232">
        <f t="shared" si="36"/>
      </c>
      <c r="K474" s="239">
        <f t="shared" si="34"/>
        <v>0</v>
      </c>
    </row>
    <row r="475" spans="1:11" ht="12.75">
      <c r="A475" s="236">
        <f t="shared" si="35"/>
        <v>474</v>
      </c>
      <c r="B475" s="264"/>
      <c r="C475" s="264"/>
      <c r="D475" s="264"/>
      <c r="E475" s="264"/>
      <c r="F475" s="264"/>
      <c r="H475" s="297"/>
      <c r="I475" s="232">
        <f t="shared" si="37"/>
        <v>0</v>
      </c>
      <c r="J475" s="234">
        <f t="shared" si="36"/>
      </c>
      <c r="K475" s="262">
        <f t="shared" si="34"/>
        <v>0</v>
      </c>
    </row>
    <row r="476" spans="7:11" ht="12.75">
      <c r="G476" s="247">
        <f>COUNTIF(G2:G475,"X**")</f>
        <v>34</v>
      </c>
      <c r="H476" s="266"/>
      <c r="I476" s="265"/>
      <c r="J476" s="246">
        <f>COUNTIF(J2:J475,"X")</f>
        <v>34</v>
      </c>
      <c r="K476" s="242">
        <f>SUM(K2:K475)</f>
        <v>26</v>
      </c>
    </row>
    <row r="477" spans="1:11" ht="12.75">
      <c r="A477" s="252">
        <v>1</v>
      </c>
      <c r="B477" s="300" t="s">
        <v>599</v>
      </c>
      <c r="C477" s="254" t="s">
        <v>255</v>
      </c>
      <c r="D477" s="254">
        <f aca="true" t="shared" si="38" ref="D477:D495">COUNTIF($D$2:$D$475,C477)</f>
        <v>1</v>
      </c>
      <c r="E477" s="252">
        <f>D477+D478</f>
        <v>1</v>
      </c>
      <c r="F477" s="252">
        <f>E477+E479+E481+E483</f>
        <v>57</v>
      </c>
      <c r="G477" s="306" t="s">
        <v>602</v>
      </c>
      <c r="H477" s="307"/>
      <c r="I477" s="307"/>
      <c r="J477" s="308"/>
      <c r="K477" s="243"/>
    </row>
    <row r="478" spans="1:11" ht="12.75">
      <c r="A478" s="248"/>
      <c r="B478" s="302"/>
      <c r="C478" s="255" t="s">
        <v>256</v>
      </c>
      <c r="D478" s="255">
        <f t="shared" si="38"/>
        <v>0</v>
      </c>
      <c r="E478" s="248"/>
      <c r="F478" s="249"/>
      <c r="H478" s="243"/>
      <c r="I478" s="243"/>
      <c r="J478" s="243"/>
      <c r="K478" s="244"/>
    </row>
    <row r="479" spans="1:11" ht="12.75">
      <c r="A479" s="252">
        <v>2</v>
      </c>
      <c r="B479" s="300" t="s">
        <v>599</v>
      </c>
      <c r="C479" s="254" t="s">
        <v>257</v>
      </c>
      <c r="D479" s="254">
        <f t="shared" si="38"/>
        <v>2</v>
      </c>
      <c r="E479" s="252">
        <f>D479+D480</f>
        <v>5</v>
      </c>
      <c r="F479" s="249"/>
      <c r="H479" s="243"/>
      <c r="I479" s="243"/>
      <c r="J479" s="243"/>
      <c r="K479" s="243"/>
    </row>
    <row r="480" spans="1:6" ht="12.75">
      <c r="A480" s="248"/>
      <c r="B480" s="302"/>
      <c r="C480" s="255" t="s">
        <v>258</v>
      </c>
      <c r="D480" s="255">
        <f t="shared" si="38"/>
        <v>3</v>
      </c>
      <c r="E480" s="248"/>
      <c r="F480" s="249"/>
    </row>
    <row r="481" spans="1:6" ht="12.75">
      <c r="A481" s="252">
        <v>3</v>
      </c>
      <c r="B481" s="300" t="s">
        <v>599</v>
      </c>
      <c r="C481" s="254" t="s">
        <v>246</v>
      </c>
      <c r="D481" s="254">
        <f t="shared" si="38"/>
        <v>2</v>
      </c>
      <c r="E481" s="252">
        <f>D481+D482</f>
        <v>8</v>
      </c>
      <c r="F481" s="249"/>
    </row>
    <row r="482" spans="1:6" ht="12.75">
      <c r="A482" s="248"/>
      <c r="B482" s="302"/>
      <c r="C482" s="255" t="s">
        <v>248</v>
      </c>
      <c r="D482" s="255">
        <f t="shared" si="38"/>
        <v>6</v>
      </c>
      <c r="E482" s="248"/>
      <c r="F482" s="249"/>
    </row>
    <row r="483" spans="1:6" ht="12.75">
      <c r="A483" s="252">
        <v>4</v>
      </c>
      <c r="B483" s="300" t="s">
        <v>600</v>
      </c>
      <c r="C483" s="254" t="s">
        <v>247</v>
      </c>
      <c r="D483" s="254">
        <f t="shared" si="38"/>
        <v>6</v>
      </c>
      <c r="E483" s="252">
        <f>D483+D484+D485+D486</f>
        <v>43</v>
      </c>
      <c r="F483" s="249"/>
    </row>
    <row r="484" spans="1:6" ht="12.75">
      <c r="A484" s="249"/>
      <c r="B484" s="301"/>
      <c r="C484" s="256" t="s">
        <v>250</v>
      </c>
      <c r="D484" s="256">
        <f t="shared" si="38"/>
        <v>7</v>
      </c>
      <c r="E484" s="249"/>
      <c r="F484" s="249"/>
    </row>
    <row r="485" spans="1:10" ht="12.75">
      <c r="A485" s="249"/>
      <c r="B485" s="301"/>
      <c r="C485" s="256" t="s">
        <v>249</v>
      </c>
      <c r="D485" s="256">
        <f t="shared" si="38"/>
        <v>15</v>
      </c>
      <c r="E485" s="249"/>
      <c r="F485" s="249"/>
      <c r="J485" s="238"/>
    </row>
    <row r="486" spans="1:6" ht="12.75">
      <c r="A486" s="248"/>
      <c r="B486" s="302"/>
      <c r="C486" s="255" t="s">
        <v>252</v>
      </c>
      <c r="D486" s="255">
        <f t="shared" si="38"/>
        <v>15</v>
      </c>
      <c r="E486" s="248"/>
      <c r="F486" s="248"/>
    </row>
    <row r="487" spans="1:6" ht="12.75">
      <c r="A487" s="268">
        <v>5</v>
      </c>
      <c r="B487" s="300" t="s">
        <v>600</v>
      </c>
      <c r="C487" s="257" t="s">
        <v>0</v>
      </c>
      <c r="D487" s="257">
        <f t="shared" si="38"/>
        <v>19</v>
      </c>
      <c r="E487" s="298">
        <f>D487+D488+D489+D490</f>
        <v>53</v>
      </c>
      <c r="F487" s="268">
        <f>E487+E491+E495</f>
        <v>69</v>
      </c>
    </row>
    <row r="488" spans="1:6" ht="12.75">
      <c r="A488" s="250"/>
      <c r="B488" s="301"/>
      <c r="C488" s="258" t="s">
        <v>2</v>
      </c>
      <c r="D488" s="258">
        <f t="shared" si="38"/>
        <v>15</v>
      </c>
      <c r="E488" s="299"/>
      <c r="F488" s="250"/>
    </row>
    <row r="489" spans="1:6" ht="12.75">
      <c r="A489" s="250"/>
      <c r="B489" s="301"/>
      <c r="C489" s="258" t="s">
        <v>5</v>
      </c>
      <c r="D489" s="258">
        <f t="shared" si="38"/>
        <v>8</v>
      </c>
      <c r="E489" s="299"/>
      <c r="F489" s="250"/>
    </row>
    <row r="490" spans="1:6" ht="12.75">
      <c r="A490" s="312"/>
      <c r="B490" s="302"/>
      <c r="C490" s="259" t="s">
        <v>7</v>
      </c>
      <c r="D490" s="259">
        <f t="shared" si="38"/>
        <v>11</v>
      </c>
      <c r="E490" s="267"/>
      <c r="F490" s="250"/>
    </row>
    <row r="491" spans="1:6" ht="12.75">
      <c r="A491" s="268">
        <v>6</v>
      </c>
      <c r="B491" s="300" t="s">
        <v>600</v>
      </c>
      <c r="C491" s="257" t="s">
        <v>11</v>
      </c>
      <c r="D491" s="257">
        <f t="shared" si="38"/>
        <v>1</v>
      </c>
      <c r="E491" s="298">
        <f>D491+D492+D493+D494</f>
        <v>12</v>
      </c>
      <c r="F491" s="250"/>
    </row>
    <row r="492" spans="1:6" ht="12.75">
      <c r="A492" s="250"/>
      <c r="B492" s="301"/>
      <c r="C492" s="258" t="s">
        <v>14</v>
      </c>
      <c r="D492" s="258">
        <f t="shared" si="38"/>
        <v>2</v>
      </c>
      <c r="E492" s="299"/>
      <c r="F492" s="250"/>
    </row>
    <row r="493" spans="1:6" ht="12.75">
      <c r="A493" s="250"/>
      <c r="B493" s="301"/>
      <c r="C493" s="258" t="s">
        <v>18</v>
      </c>
      <c r="D493" s="258">
        <f t="shared" si="38"/>
        <v>3</v>
      </c>
      <c r="E493" s="299"/>
      <c r="F493" s="250"/>
    </row>
    <row r="494" spans="1:6" ht="12.75">
      <c r="A494" s="312"/>
      <c r="B494" s="302"/>
      <c r="C494" s="259" t="s">
        <v>22</v>
      </c>
      <c r="D494" s="259">
        <f t="shared" si="38"/>
        <v>6</v>
      </c>
      <c r="E494" s="267"/>
      <c r="F494" s="250"/>
    </row>
    <row r="495" spans="1:6" ht="12.75">
      <c r="A495" s="246">
        <v>7</v>
      </c>
      <c r="B495" s="253" t="s">
        <v>600</v>
      </c>
      <c r="C495" s="260">
        <v>7</v>
      </c>
      <c r="D495" s="257">
        <f t="shared" si="38"/>
        <v>4</v>
      </c>
      <c r="E495" s="246">
        <f>D495</f>
        <v>4</v>
      </c>
      <c r="F495" s="251"/>
    </row>
    <row r="496" spans="1:6" ht="15.75" customHeight="1">
      <c r="A496" s="303" t="s">
        <v>259</v>
      </c>
      <c r="B496" s="304"/>
      <c r="C496" s="305"/>
      <c r="D496" s="261">
        <f>SUM(D477:D495)</f>
        <v>126</v>
      </c>
      <c r="E496" s="241">
        <f>SUM(E477:E495)</f>
        <v>126</v>
      </c>
      <c r="F496" s="242">
        <f>SUM(F477:F495)</f>
        <v>126</v>
      </c>
    </row>
  </sheetData>
  <mergeCells count="24">
    <mergeCell ref="A496:C496"/>
    <mergeCell ref="G477:J477"/>
    <mergeCell ref="I1:K1"/>
    <mergeCell ref="A487:A490"/>
    <mergeCell ref="A491:A494"/>
    <mergeCell ref="B477:B478"/>
    <mergeCell ref="B479:B480"/>
    <mergeCell ref="B481:B482"/>
    <mergeCell ref="B483:B486"/>
    <mergeCell ref="B487:B490"/>
    <mergeCell ref="B491:B494"/>
    <mergeCell ref="A477:A478"/>
    <mergeCell ref="A479:A480"/>
    <mergeCell ref="A481:A482"/>
    <mergeCell ref="A483:A486"/>
    <mergeCell ref="H2:H475"/>
    <mergeCell ref="E487:E490"/>
    <mergeCell ref="F487:F495"/>
    <mergeCell ref="E491:E494"/>
    <mergeCell ref="E477:E478"/>
    <mergeCell ref="F477:F486"/>
    <mergeCell ref="E479:E480"/>
    <mergeCell ref="E481:E482"/>
    <mergeCell ref="E483:E486"/>
  </mergeCells>
  <conditionalFormatting sqref="J2:J475">
    <cfRule type="cellIs" priority="1" dxfId="1" operator="equal" stopIfTrue="1">
      <formula>"X"</formula>
    </cfRule>
  </conditionalFormatting>
  <conditionalFormatting sqref="I2:I475">
    <cfRule type="cellIs" priority="2" dxfId="4" operator="greaterThan" stopIfTrue="1">
      <formula>4</formula>
    </cfRule>
  </conditionalFormatting>
  <conditionalFormatting sqref="K2:K475">
    <cfRule type="cellIs" priority="3" dxfId="5" operator="equal" stopIfTrue="1">
      <formula>1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96"/>
  <sheetViews>
    <sheetView workbookViewId="0" topLeftCell="A1">
      <selection activeCell="C6" sqref="C6"/>
    </sheetView>
  </sheetViews>
  <sheetFormatPr defaultColWidth="11.00390625" defaultRowHeight="12.75"/>
  <cols>
    <col min="1" max="1" width="11.00390625" style="236" customWidth="1"/>
    <col min="2" max="2" width="7.875" style="236" customWidth="1"/>
    <col min="3" max="3" width="21.625" style="236" customWidth="1"/>
    <col min="4" max="4" width="7.50390625" style="236" customWidth="1"/>
    <col min="5" max="6" width="5.875" style="236" customWidth="1"/>
    <col min="7" max="7" width="6.375" style="236" customWidth="1"/>
    <col min="8" max="8" width="1.00390625" style="236" customWidth="1"/>
    <col min="9" max="9" width="3.875" style="236" customWidth="1"/>
    <col min="10" max="10" width="5.625" style="236" customWidth="1"/>
    <col min="11" max="11" width="5.75390625" style="236" customWidth="1"/>
    <col min="12" max="16384" width="11.00390625" style="236" customWidth="1"/>
  </cols>
  <sheetData>
    <row r="1" spans="1:11" s="235" customFormat="1" ht="28.5" customHeight="1">
      <c r="A1" s="245" t="s">
        <v>601</v>
      </c>
      <c r="B1" s="109" t="s">
        <v>433</v>
      </c>
      <c r="C1" s="109" t="s">
        <v>278</v>
      </c>
      <c r="D1" s="109" t="s">
        <v>280</v>
      </c>
      <c r="E1" s="109" t="s">
        <v>281</v>
      </c>
      <c r="F1" s="109" t="s">
        <v>275</v>
      </c>
      <c r="G1" s="109" t="s">
        <v>242</v>
      </c>
      <c r="I1" s="309" t="s">
        <v>603</v>
      </c>
      <c r="J1" s="310"/>
      <c r="K1" s="311"/>
    </row>
    <row r="2" spans="1:11" ht="12.75">
      <c r="A2" s="236">
        <v>1</v>
      </c>
      <c r="B2" s="322">
        <v>1710187</v>
      </c>
      <c r="C2" s="323" t="s">
        <v>475</v>
      </c>
      <c r="D2" s="322" t="s">
        <v>255</v>
      </c>
      <c r="E2" s="322">
        <v>2757</v>
      </c>
      <c r="F2" s="322">
        <v>734</v>
      </c>
      <c r="G2" s="322" t="s">
        <v>564</v>
      </c>
      <c r="H2" s="295"/>
      <c r="I2" s="232">
        <f aca="true" t="shared" si="0" ref="I2:I65">IF(D2="",0,VALUE(LEFT(D2)))</f>
        <v>1</v>
      </c>
      <c r="J2" s="233" t="str">
        <f aca="true" t="shared" si="1" ref="J2:J65">LEFT(G2)</f>
        <v>P</v>
      </c>
      <c r="K2" s="237">
        <f aca="true" t="shared" si="2" ref="K2:K65">IF(AND(I2&gt;4,J2="X"),1,0)</f>
        <v>0</v>
      </c>
    </row>
    <row r="3" spans="1:11" ht="12.75">
      <c r="A3" s="236">
        <f aca="true" t="shared" si="3" ref="A3:A66">A2+1</f>
        <v>2</v>
      </c>
      <c r="B3" s="182">
        <v>1070078</v>
      </c>
      <c r="C3" s="204" t="s">
        <v>604</v>
      </c>
      <c r="D3" s="182" t="s">
        <v>256</v>
      </c>
      <c r="E3" s="182">
        <v>2745</v>
      </c>
      <c r="F3" s="182">
        <v>732</v>
      </c>
      <c r="G3" s="182" t="s">
        <v>833</v>
      </c>
      <c r="H3" s="296"/>
      <c r="I3" s="232">
        <f t="shared" si="0"/>
        <v>1</v>
      </c>
      <c r="J3" s="232" t="str">
        <f t="shared" si="1"/>
        <v>L</v>
      </c>
      <c r="K3" s="239">
        <f t="shared" si="2"/>
        <v>0</v>
      </c>
    </row>
    <row r="4" spans="1:11" ht="12.75">
      <c r="A4" s="236">
        <f t="shared" si="3"/>
        <v>3</v>
      </c>
      <c r="B4" s="182">
        <v>2375520</v>
      </c>
      <c r="C4" s="204" t="s">
        <v>605</v>
      </c>
      <c r="D4" s="182" t="s">
        <v>255</v>
      </c>
      <c r="E4" s="182">
        <v>2723</v>
      </c>
      <c r="F4" s="182">
        <v>730</v>
      </c>
      <c r="G4" s="182" t="s">
        <v>833</v>
      </c>
      <c r="H4" s="296"/>
      <c r="I4" s="232">
        <f t="shared" si="0"/>
        <v>1</v>
      </c>
      <c r="J4" s="232" t="str">
        <f t="shared" si="1"/>
        <v>L</v>
      </c>
      <c r="K4" s="239">
        <f t="shared" si="2"/>
        <v>0</v>
      </c>
    </row>
    <row r="5" spans="1:11" ht="12.75">
      <c r="A5" s="236">
        <f t="shared" si="3"/>
        <v>4</v>
      </c>
      <c r="B5" s="182">
        <v>2390103</v>
      </c>
      <c r="C5" s="204" t="s">
        <v>606</v>
      </c>
      <c r="D5" s="182" t="s">
        <v>257</v>
      </c>
      <c r="E5" s="182">
        <v>2720</v>
      </c>
      <c r="F5" s="182">
        <v>728</v>
      </c>
      <c r="G5" s="182" t="s">
        <v>833</v>
      </c>
      <c r="H5" s="296"/>
      <c r="I5" s="232">
        <f t="shared" si="0"/>
        <v>2</v>
      </c>
      <c r="J5" s="232" t="str">
        <f t="shared" si="1"/>
        <v>L</v>
      </c>
      <c r="K5" s="239">
        <f t="shared" si="2"/>
        <v>0</v>
      </c>
    </row>
    <row r="6" spans="1:11" ht="12.75">
      <c r="A6" s="236">
        <f t="shared" si="3"/>
        <v>5</v>
      </c>
      <c r="B6" s="182">
        <v>2026576</v>
      </c>
      <c r="C6" s="204" t="s">
        <v>607</v>
      </c>
      <c r="D6" s="182" t="s">
        <v>256</v>
      </c>
      <c r="E6" s="182">
        <v>2716</v>
      </c>
      <c r="F6" s="182">
        <v>726</v>
      </c>
      <c r="G6" s="182" t="s">
        <v>834</v>
      </c>
      <c r="H6" s="296"/>
      <c r="I6" s="232">
        <f t="shared" si="0"/>
        <v>1</v>
      </c>
      <c r="J6" s="232" t="str">
        <f t="shared" si="1"/>
        <v>L</v>
      </c>
      <c r="K6" s="239">
        <f t="shared" si="2"/>
        <v>0</v>
      </c>
    </row>
    <row r="7" spans="1:11" ht="12.75">
      <c r="A7" s="236">
        <f t="shared" si="3"/>
        <v>6</v>
      </c>
      <c r="B7" s="182">
        <v>2518323</v>
      </c>
      <c r="C7" s="204" t="s">
        <v>608</v>
      </c>
      <c r="D7" s="182" t="s">
        <v>257</v>
      </c>
      <c r="E7" s="182">
        <v>2709</v>
      </c>
      <c r="F7" s="182">
        <v>724</v>
      </c>
      <c r="G7" s="182" t="s">
        <v>835</v>
      </c>
      <c r="H7" s="296"/>
      <c r="I7" s="232">
        <f t="shared" si="0"/>
        <v>2</v>
      </c>
      <c r="J7" s="232" t="str">
        <f t="shared" si="1"/>
        <v>J</v>
      </c>
      <c r="K7" s="239">
        <f t="shared" si="2"/>
        <v>0</v>
      </c>
    </row>
    <row r="8" spans="1:11" ht="12.75">
      <c r="A8" s="236">
        <f t="shared" si="3"/>
        <v>7</v>
      </c>
      <c r="B8" s="182">
        <v>2033681</v>
      </c>
      <c r="C8" s="204" t="s">
        <v>609</v>
      </c>
      <c r="D8" s="182" t="s">
        <v>256</v>
      </c>
      <c r="E8" s="182">
        <v>2709</v>
      </c>
      <c r="F8" s="182">
        <v>724</v>
      </c>
      <c r="G8" s="182" t="s">
        <v>408</v>
      </c>
      <c r="H8" s="296"/>
      <c r="I8" s="232">
        <f t="shared" si="0"/>
        <v>1</v>
      </c>
      <c r="J8" s="232" t="str">
        <f t="shared" si="1"/>
        <v>H</v>
      </c>
      <c r="K8" s="239">
        <f t="shared" si="2"/>
        <v>0</v>
      </c>
    </row>
    <row r="9" spans="1:11" ht="12.75">
      <c r="A9" s="236">
        <f t="shared" si="3"/>
        <v>8</v>
      </c>
      <c r="B9" s="182">
        <v>1620512</v>
      </c>
      <c r="C9" s="204" t="s">
        <v>610</v>
      </c>
      <c r="D9" s="182" t="s">
        <v>256</v>
      </c>
      <c r="E9" s="182">
        <v>2708</v>
      </c>
      <c r="F9" s="182">
        <v>720</v>
      </c>
      <c r="G9" s="182" t="s">
        <v>836</v>
      </c>
      <c r="H9" s="296"/>
      <c r="I9" s="232">
        <f t="shared" si="0"/>
        <v>1</v>
      </c>
      <c r="J9" s="232" t="str">
        <f t="shared" si="1"/>
        <v>C</v>
      </c>
      <c r="K9" s="239">
        <f t="shared" si="2"/>
        <v>0</v>
      </c>
    </row>
    <row r="10" spans="1:11" ht="12.75">
      <c r="A10" s="236">
        <f t="shared" si="3"/>
        <v>9</v>
      </c>
      <c r="B10" s="182">
        <v>1180465</v>
      </c>
      <c r="C10" s="204" t="s">
        <v>479</v>
      </c>
      <c r="D10" s="182" t="s">
        <v>258</v>
      </c>
      <c r="E10" s="182">
        <v>2697</v>
      </c>
      <c r="F10" s="182">
        <v>718</v>
      </c>
      <c r="G10" s="182" t="s">
        <v>568</v>
      </c>
      <c r="H10" s="296"/>
      <c r="I10" s="232">
        <f t="shared" si="0"/>
        <v>2</v>
      </c>
      <c r="J10" s="232" t="str">
        <f t="shared" si="1"/>
        <v>N</v>
      </c>
      <c r="K10" s="239">
        <f t="shared" si="2"/>
        <v>0</v>
      </c>
    </row>
    <row r="11" spans="1:11" ht="12.75">
      <c r="A11" s="236">
        <f t="shared" si="3"/>
        <v>10</v>
      </c>
      <c r="B11" s="182">
        <v>1210755</v>
      </c>
      <c r="C11" s="204" t="s">
        <v>611</v>
      </c>
      <c r="D11" s="182" t="s">
        <v>257</v>
      </c>
      <c r="E11" s="182">
        <v>2695</v>
      </c>
      <c r="F11" s="182">
        <v>716</v>
      </c>
      <c r="G11" s="182" t="s">
        <v>837</v>
      </c>
      <c r="H11" s="296"/>
      <c r="I11" s="232">
        <f t="shared" si="0"/>
        <v>2</v>
      </c>
      <c r="J11" s="232" t="str">
        <f t="shared" si="1"/>
        <v>F</v>
      </c>
      <c r="K11" s="239">
        <f t="shared" si="2"/>
        <v>0</v>
      </c>
    </row>
    <row r="12" spans="1:11" ht="12.75">
      <c r="A12" s="236">
        <f t="shared" si="3"/>
        <v>11</v>
      </c>
      <c r="B12" s="182">
        <v>1147876</v>
      </c>
      <c r="C12" s="204" t="s">
        <v>376</v>
      </c>
      <c r="D12" s="182" t="s">
        <v>256</v>
      </c>
      <c r="E12" s="182">
        <v>2694</v>
      </c>
      <c r="F12" s="182">
        <v>714</v>
      </c>
      <c r="G12" s="182" t="s">
        <v>211</v>
      </c>
      <c r="H12" s="296"/>
      <c r="I12" s="232">
        <f t="shared" si="0"/>
        <v>1</v>
      </c>
      <c r="J12" s="232" t="str">
        <f t="shared" si="1"/>
        <v>X</v>
      </c>
      <c r="K12" s="239">
        <f t="shared" si="2"/>
        <v>0</v>
      </c>
    </row>
    <row r="13" spans="1:11" ht="12.75">
      <c r="A13" s="236">
        <f t="shared" si="3"/>
        <v>12</v>
      </c>
      <c r="B13" s="182">
        <v>2144724</v>
      </c>
      <c r="C13" s="204" t="s">
        <v>612</v>
      </c>
      <c r="D13" s="182" t="s">
        <v>256</v>
      </c>
      <c r="E13" s="182">
        <v>2693</v>
      </c>
      <c r="F13" s="182">
        <v>712</v>
      </c>
      <c r="G13" s="182" t="s">
        <v>838</v>
      </c>
      <c r="H13" s="296"/>
      <c r="I13" s="232">
        <f t="shared" si="0"/>
        <v>1</v>
      </c>
      <c r="J13" s="232" t="str">
        <f t="shared" si="1"/>
        <v>F</v>
      </c>
      <c r="K13" s="239">
        <f t="shared" si="2"/>
        <v>0</v>
      </c>
    </row>
    <row r="14" spans="1:11" ht="12.75">
      <c r="A14" s="236">
        <f t="shared" si="3"/>
        <v>13</v>
      </c>
      <c r="B14" s="182">
        <v>1342795</v>
      </c>
      <c r="C14" s="204" t="s">
        <v>465</v>
      </c>
      <c r="D14" s="182" t="s">
        <v>246</v>
      </c>
      <c r="E14" s="182">
        <v>2673</v>
      </c>
      <c r="F14" s="182">
        <v>710</v>
      </c>
      <c r="G14" s="182" t="s">
        <v>472</v>
      </c>
      <c r="H14" s="296"/>
      <c r="I14" s="232">
        <f t="shared" si="0"/>
        <v>3</v>
      </c>
      <c r="J14" s="232" t="str">
        <f t="shared" si="1"/>
        <v>S</v>
      </c>
      <c r="K14" s="239">
        <f t="shared" si="2"/>
        <v>0</v>
      </c>
    </row>
    <row r="15" spans="1:11" ht="12.75">
      <c r="A15" s="236">
        <f t="shared" si="3"/>
        <v>14</v>
      </c>
      <c r="B15" s="182">
        <v>1470885</v>
      </c>
      <c r="C15" s="204" t="s">
        <v>613</v>
      </c>
      <c r="D15" s="182" t="s">
        <v>258</v>
      </c>
      <c r="E15" s="182">
        <v>2670</v>
      </c>
      <c r="F15" s="182">
        <v>708</v>
      </c>
      <c r="G15" s="182" t="s">
        <v>583</v>
      </c>
      <c r="H15" s="296"/>
      <c r="I15" s="232">
        <f t="shared" si="0"/>
        <v>2</v>
      </c>
      <c r="J15" s="232" t="str">
        <f t="shared" si="1"/>
        <v>B</v>
      </c>
      <c r="K15" s="239">
        <f t="shared" si="2"/>
        <v>0</v>
      </c>
    </row>
    <row r="16" spans="1:11" ht="12.75">
      <c r="A16" s="236">
        <f t="shared" si="3"/>
        <v>15</v>
      </c>
      <c r="B16" s="182">
        <v>2054223</v>
      </c>
      <c r="C16" s="204" t="s">
        <v>614</v>
      </c>
      <c r="D16" s="182" t="s">
        <v>257</v>
      </c>
      <c r="E16" s="182">
        <v>2654</v>
      </c>
      <c r="F16" s="182">
        <v>706</v>
      </c>
      <c r="G16" s="182" t="s">
        <v>564</v>
      </c>
      <c r="H16" s="296"/>
      <c r="I16" s="232">
        <f t="shared" si="0"/>
        <v>2</v>
      </c>
      <c r="J16" s="232" t="str">
        <f t="shared" si="1"/>
        <v>P</v>
      </c>
      <c r="K16" s="239">
        <f t="shared" si="2"/>
        <v>0</v>
      </c>
    </row>
    <row r="17" spans="1:11" ht="12.75">
      <c r="A17" s="236">
        <f t="shared" si="3"/>
        <v>16</v>
      </c>
      <c r="B17" s="182">
        <v>1002414</v>
      </c>
      <c r="C17" s="204" t="s">
        <v>474</v>
      </c>
      <c r="D17" s="182" t="s">
        <v>258</v>
      </c>
      <c r="E17" s="182">
        <v>2647</v>
      </c>
      <c r="F17" s="182">
        <v>704</v>
      </c>
      <c r="G17" s="182" t="s">
        <v>473</v>
      </c>
      <c r="H17" s="296"/>
      <c r="I17" s="232">
        <f t="shared" si="0"/>
        <v>2</v>
      </c>
      <c r="J17" s="232" t="str">
        <f t="shared" si="1"/>
        <v>P</v>
      </c>
      <c r="K17" s="239">
        <f t="shared" si="2"/>
        <v>0</v>
      </c>
    </row>
    <row r="18" spans="1:11" ht="12.75">
      <c r="A18" s="236">
        <f t="shared" si="3"/>
        <v>17</v>
      </c>
      <c r="B18" s="182">
        <v>1043321</v>
      </c>
      <c r="C18" s="204" t="s">
        <v>615</v>
      </c>
      <c r="D18" s="182" t="s">
        <v>256</v>
      </c>
      <c r="E18" s="182">
        <v>2645</v>
      </c>
      <c r="F18" s="182">
        <v>702</v>
      </c>
      <c r="G18" s="182" t="s">
        <v>839</v>
      </c>
      <c r="H18" s="296"/>
      <c r="I18" s="232">
        <f t="shared" si="0"/>
        <v>1</v>
      </c>
      <c r="J18" s="232" t="str">
        <f t="shared" si="1"/>
        <v>L</v>
      </c>
      <c r="K18" s="239">
        <f t="shared" si="2"/>
        <v>0</v>
      </c>
    </row>
    <row r="19" spans="1:11" ht="12.75">
      <c r="A19" s="236">
        <f t="shared" si="3"/>
        <v>18</v>
      </c>
      <c r="B19" s="182">
        <v>1018877</v>
      </c>
      <c r="C19" s="204" t="s">
        <v>616</v>
      </c>
      <c r="D19" s="182" t="s">
        <v>248</v>
      </c>
      <c r="E19" s="182">
        <v>2632</v>
      </c>
      <c r="F19" s="182">
        <v>700</v>
      </c>
      <c r="G19" s="182" t="s">
        <v>835</v>
      </c>
      <c r="H19" s="296"/>
      <c r="I19" s="232">
        <f t="shared" si="0"/>
        <v>3</v>
      </c>
      <c r="J19" s="232" t="str">
        <f t="shared" si="1"/>
        <v>J</v>
      </c>
      <c r="K19" s="239">
        <f t="shared" si="2"/>
        <v>0</v>
      </c>
    </row>
    <row r="20" spans="1:11" ht="12.75">
      <c r="A20" s="236">
        <f t="shared" si="3"/>
        <v>19</v>
      </c>
      <c r="B20" s="182">
        <v>2305145</v>
      </c>
      <c r="C20" s="204" t="s">
        <v>617</v>
      </c>
      <c r="D20" s="182" t="s">
        <v>256</v>
      </c>
      <c r="E20" s="182">
        <v>2632</v>
      </c>
      <c r="F20" s="182">
        <v>700</v>
      </c>
      <c r="G20" s="182" t="s">
        <v>833</v>
      </c>
      <c r="H20" s="296"/>
      <c r="I20" s="232">
        <f t="shared" si="0"/>
        <v>1</v>
      </c>
      <c r="J20" s="232" t="str">
        <f t="shared" si="1"/>
        <v>L</v>
      </c>
      <c r="K20" s="239">
        <f t="shared" si="2"/>
        <v>0</v>
      </c>
    </row>
    <row r="21" spans="1:11" ht="12.75">
      <c r="A21" s="236">
        <f t="shared" si="3"/>
        <v>20</v>
      </c>
      <c r="B21" s="182">
        <v>1086301</v>
      </c>
      <c r="C21" s="204" t="s">
        <v>481</v>
      </c>
      <c r="D21" s="182" t="s">
        <v>246</v>
      </c>
      <c r="E21" s="182">
        <v>2628</v>
      </c>
      <c r="F21" s="182">
        <v>696</v>
      </c>
      <c r="G21" s="182" t="s">
        <v>569</v>
      </c>
      <c r="H21" s="296"/>
      <c r="I21" s="232">
        <f t="shared" si="0"/>
        <v>3</v>
      </c>
      <c r="J21" s="232" t="str">
        <f t="shared" si="1"/>
        <v>P</v>
      </c>
      <c r="K21" s="239">
        <f t="shared" si="2"/>
        <v>0</v>
      </c>
    </row>
    <row r="22" spans="1:11" ht="12.75">
      <c r="A22" s="236">
        <f t="shared" si="3"/>
        <v>21</v>
      </c>
      <c r="B22" s="182">
        <v>2105942</v>
      </c>
      <c r="C22" s="204" t="s">
        <v>494</v>
      </c>
      <c r="D22" s="182" t="s">
        <v>258</v>
      </c>
      <c r="E22" s="182">
        <v>2617</v>
      </c>
      <c r="F22" s="182">
        <v>694</v>
      </c>
      <c r="G22" s="182" t="s">
        <v>577</v>
      </c>
      <c r="H22" s="296"/>
      <c r="I22" s="232">
        <f t="shared" si="0"/>
        <v>2</v>
      </c>
      <c r="J22" s="232" t="str">
        <f t="shared" si="1"/>
        <v>J</v>
      </c>
      <c r="K22" s="239">
        <f t="shared" si="2"/>
        <v>0</v>
      </c>
    </row>
    <row r="23" spans="1:11" ht="12.75">
      <c r="A23" s="236">
        <f t="shared" si="3"/>
        <v>22</v>
      </c>
      <c r="B23" s="182">
        <v>1085012</v>
      </c>
      <c r="C23" s="204" t="s">
        <v>478</v>
      </c>
      <c r="D23" s="182" t="s">
        <v>248</v>
      </c>
      <c r="E23" s="182">
        <v>2612</v>
      </c>
      <c r="F23" s="182">
        <v>692</v>
      </c>
      <c r="G23" s="182" t="s">
        <v>567</v>
      </c>
      <c r="H23" s="296"/>
      <c r="I23" s="232">
        <f t="shared" si="0"/>
        <v>3</v>
      </c>
      <c r="J23" s="232" t="str">
        <f t="shared" si="1"/>
        <v>J</v>
      </c>
      <c r="K23" s="239">
        <f t="shared" si="2"/>
        <v>0</v>
      </c>
    </row>
    <row r="24" spans="1:11" ht="12.75">
      <c r="A24" s="236">
        <f t="shared" si="3"/>
        <v>23</v>
      </c>
      <c r="B24" s="182">
        <v>2305167</v>
      </c>
      <c r="C24" s="204" t="s">
        <v>618</v>
      </c>
      <c r="D24" s="182" t="s">
        <v>248</v>
      </c>
      <c r="E24" s="182">
        <v>2598</v>
      </c>
      <c r="F24" s="182">
        <v>690</v>
      </c>
      <c r="G24" s="182" t="s">
        <v>833</v>
      </c>
      <c r="H24" s="296"/>
      <c r="I24" s="232">
        <f t="shared" si="0"/>
        <v>3</v>
      </c>
      <c r="J24" s="232" t="str">
        <f t="shared" si="1"/>
        <v>L</v>
      </c>
      <c r="K24" s="239">
        <f t="shared" si="2"/>
        <v>0</v>
      </c>
    </row>
    <row r="25" spans="1:11" ht="12.75">
      <c r="A25" s="236">
        <f t="shared" si="3"/>
        <v>24</v>
      </c>
      <c r="B25" s="182">
        <v>2164687</v>
      </c>
      <c r="C25" s="204" t="s">
        <v>619</v>
      </c>
      <c r="D25" s="182" t="s">
        <v>246</v>
      </c>
      <c r="E25" s="182">
        <v>2592</v>
      </c>
      <c r="F25" s="182">
        <v>688</v>
      </c>
      <c r="G25" s="182" t="s">
        <v>838</v>
      </c>
      <c r="H25" s="296"/>
      <c r="I25" s="232">
        <f t="shared" si="0"/>
        <v>3</v>
      </c>
      <c r="J25" s="232" t="str">
        <f t="shared" si="1"/>
        <v>F</v>
      </c>
      <c r="K25" s="239">
        <f t="shared" si="2"/>
        <v>0</v>
      </c>
    </row>
    <row r="26" spans="1:11" ht="12.75">
      <c r="A26" s="236">
        <f t="shared" si="3"/>
        <v>25</v>
      </c>
      <c r="B26" s="182">
        <v>2701515</v>
      </c>
      <c r="C26" s="204" t="s">
        <v>620</v>
      </c>
      <c r="D26" s="182" t="s">
        <v>246</v>
      </c>
      <c r="E26" s="182">
        <v>2588</v>
      </c>
      <c r="F26" s="182">
        <v>686</v>
      </c>
      <c r="G26" s="182" t="s">
        <v>833</v>
      </c>
      <c r="H26" s="296"/>
      <c r="I26" s="232">
        <f t="shared" si="0"/>
        <v>3</v>
      </c>
      <c r="J26" s="232" t="str">
        <f t="shared" si="1"/>
        <v>L</v>
      </c>
      <c r="K26" s="239">
        <f t="shared" si="2"/>
        <v>0</v>
      </c>
    </row>
    <row r="27" spans="1:11" ht="12.75">
      <c r="A27" s="236">
        <f t="shared" si="3"/>
        <v>26</v>
      </c>
      <c r="B27" s="182">
        <v>1027754</v>
      </c>
      <c r="C27" s="204" t="s">
        <v>621</v>
      </c>
      <c r="D27" s="182" t="s">
        <v>250</v>
      </c>
      <c r="E27" s="182">
        <v>2587</v>
      </c>
      <c r="F27" s="182">
        <v>684</v>
      </c>
      <c r="G27" s="182" t="s">
        <v>840</v>
      </c>
      <c r="H27" s="296"/>
      <c r="I27" s="232">
        <f t="shared" si="0"/>
        <v>4</v>
      </c>
      <c r="J27" s="232" t="str">
        <f t="shared" si="1"/>
        <v>P</v>
      </c>
      <c r="K27" s="239">
        <f t="shared" si="2"/>
        <v>0</v>
      </c>
    </row>
    <row r="28" spans="1:12" ht="12.75">
      <c r="A28" s="236">
        <f t="shared" si="3"/>
        <v>27</v>
      </c>
      <c r="B28" s="182">
        <v>2073035</v>
      </c>
      <c r="C28" s="204" t="s">
        <v>622</v>
      </c>
      <c r="D28" s="182" t="s">
        <v>246</v>
      </c>
      <c r="E28" s="182">
        <v>2587</v>
      </c>
      <c r="F28" s="182">
        <v>684</v>
      </c>
      <c r="G28" s="182" t="s">
        <v>841</v>
      </c>
      <c r="H28" s="296"/>
      <c r="I28" s="232">
        <f t="shared" si="0"/>
        <v>3</v>
      </c>
      <c r="J28" s="232" t="str">
        <f t="shared" si="1"/>
        <v>L</v>
      </c>
      <c r="K28" s="239">
        <f t="shared" si="2"/>
        <v>0</v>
      </c>
      <c r="L28" s="263"/>
    </row>
    <row r="29" spans="1:12" ht="12.75">
      <c r="A29" s="236">
        <f t="shared" si="3"/>
        <v>28</v>
      </c>
      <c r="B29" s="182">
        <v>1120819</v>
      </c>
      <c r="C29" s="204" t="s">
        <v>623</v>
      </c>
      <c r="D29" s="182" t="s">
        <v>247</v>
      </c>
      <c r="E29" s="182">
        <v>2583</v>
      </c>
      <c r="F29" s="182">
        <v>680</v>
      </c>
      <c r="G29" s="182" t="s">
        <v>842</v>
      </c>
      <c r="H29" s="296"/>
      <c r="I29" s="232">
        <f t="shared" si="0"/>
        <v>4</v>
      </c>
      <c r="J29" s="232" t="str">
        <f t="shared" si="1"/>
        <v>J</v>
      </c>
      <c r="K29" s="239">
        <f t="shared" si="2"/>
        <v>0</v>
      </c>
      <c r="L29" s="263"/>
    </row>
    <row r="30" spans="1:12" ht="12.75">
      <c r="A30" s="236">
        <f t="shared" si="3"/>
        <v>29</v>
      </c>
      <c r="B30" s="182">
        <v>2203945</v>
      </c>
      <c r="C30" s="204" t="s">
        <v>477</v>
      </c>
      <c r="D30" s="182" t="s">
        <v>257</v>
      </c>
      <c r="E30" s="182">
        <v>2579</v>
      </c>
      <c r="F30" s="182">
        <v>678</v>
      </c>
      <c r="G30" s="182" t="s">
        <v>566</v>
      </c>
      <c r="H30" s="296"/>
      <c r="I30" s="232">
        <f t="shared" si="0"/>
        <v>2</v>
      </c>
      <c r="J30" s="232" t="str">
        <f t="shared" si="1"/>
        <v>C</v>
      </c>
      <c r="K30" s="239">
        <f t="shared" si="2"/>
        <v>0</v>
      </c>
      <c r="L30" s="263"/>
    </row>
    <row r="31" spans="1:12" ht="12.75">
      <c r="A31" s="236">
        <f t="shared" si="3"/>
        <v>30</v>
      </c>
      <c r="B31" s="182">
        <v>1156606</v>
      </c>
      <c r="C31" s="204" t="s">
        <v>624</v>
      </c>
      <c r="D31" s="182" t="s">
        <v>252</v>
      </c>
      <c r="E31" s="182">
        <v>2573</v>
      </c>
      <c r="F31" s="182">
        <v>676</v>
      </c>
      <c r="G31" s="182" t="s">
        <v>473</v>
      </c>
      <c r="H31" s="296"/>
      <c r="I31" s="232">
        <f t="shared" si="0"/>
        <v>4</v>
      </c>
      <c r="J31" s="232" t="str">
        <f t="shared" si="1"/>
        <v>P</v>
      </c>
      <c r="K31" s="239">
        <f t="shared" si="2"/>
        <v>0</v>
      </c>
      <c r="L31" s="263"/>
    </row>
    <row r="32" spans="1:12" ht="12.75">
      <c r="A32" s="236">
        <f t="shared" si="3"/>
        <v>31</v>
      </c>
      <c r="B32" s="182">
        <v>1021255</v>
      </c>
      <c r="C32" s="204" t="s">
        <v>625</v>
      </c>
      <c r="D32" s="182" t="s">
        <v>247</v>
      </c>
      <c r="E32" s="182">
        <v>2572</v>
      </c>
      <c r="F32" s="182">
        <v>674</v>
      </c>
      <c r="G32" s="182" t="s">
        <v>835</v>
      </c>
      <c r="H32" s="296"/>
      <c r="I32" s="232">
        <f t="shared" si="0"/>
        <v>4</v>
      </c>
      <c r="J32" s="232" t="str">
        <f t="shared" si="1"/>
        <v>J</v>
      </c>
      <c r="K32" s="239">
        <f t="shared" si="2"/>
        <v>0</v>
      </c>
      <c r="L32" s="263"/>
    </row>
    <row r="33" spans="1:12" ht="12.75">
      <c r="A33" s="236">
        <f t="shared" si="3"/>
        <v>32</v>
      </c>
      <c r="B33" s="182">
        <v>2328656</v>
      </c>
      <c r="C33" s="204" t="s">
        <v>496</v>
      </c>
      <c r="D33" s="182" t="s">
        <v>247</v>
      </c>
      <c r="E33" s="182">
        <v>2563</v>
      </c>
      <c r="F33" s="182">
        <v>672</v>
      </c>
      <c r="G33" s="182" t="s">
        <v>565</v>
      </c>
      <c r="H33" s="296"/>
      <c r="I33" s="232">
        <f t="shared" si="0"/>
        <v>4</v>
      </c>
      <c r="J33" s="232" t="str">
        <f t="shared" si="1"/>
        <v>C</v>
      </c>
      <c r="K33" s="239">
        <f t="shared" si="2"/>
        <v>0</v>
      </c>
      <c r="L33" s="263"/>
    </row>
    <row r="34" spans="1:12" ht="12.75">
      <c r="A34" s="236">
        <f t="shared" si="3"/>
        <v>33</v>
      </c>
      <c r="B34" s="182">
        <v>2709202</v>
      </c>
      <c r="C34" s="204" t="s">
        <v>626</v>
      </c>
      <c r="D34" s="182" t="s">
        <v>246</v>
      </c>
      <c r="E34" s="182">
        <v>2561</v>
      </c>
      <c r="F34" s="182">
        <v>670</v>
      </c>
      <c r="G34" s="182" t="s">
        <v>843</v>
      </c>
      <c r="H34" s="296"/>
      <c r="I34" s="232">
        <f t="shared" si="0"/>
        <v>3</v>
      </c>
      <c r="J34" s="232" t="str">
        <f t="shared" si="1"/>
        <v>Y</v>
      </c>
      <c r="K34" s="239">
        <f t="shared" si="2"/>
        <v>0</v>
      </c>
      <c r="L34" s="263"/>
    </row>
    <row r="35" spans="1:12" ht="12.75">
      <c r="A35" s="236">
        <f t="shared" si="3"/>
        <v>34</v>
      </c>
      <c r="B35" s="182">
        <v>2290023</v>
      </c>
      <c r="C35" s="204" t="s">
        <v>627</v>
      </c>
      <c r="D35" s="182" t="s">
        <v>247</v>
      </c>
      <c r="E35" s="182">
        <v>2555</v>
      </c>
      <c r="F35" s="182">
        <v>668</v>
      </c>
      <c r="G35" s="182" t="s">
        <v>583</v>
      </c>
      <c r="H35" s="296"/>
      <c r="I35" s="232">
        <f t="shared" si="0"/>
        <v>4</v>
      </c>
      <c r="J35" s="232" t="str">
        <f t="shared" si="1"/>
        <v>B</v>
      </c>
      <c r="K35" s="239">
        <f t="shared" si="2"/>
        <v>0</v>
      </c>
      <c r="L35" s="263"/>
    </row>
    <row r="36" spans="1:12" ht="12.75">
      <c r="A36" s="236">
        <f t="shared" si="3"/>
        <v>35</v>
      </c>
      <c r="B36" s="182">
        <v>2381112</v>
      </c>
      <c r="C36" s="204" t="s">
        <v>486</v>
      </c>
      <c r="D36" s="182" t="s">
        <v>248</v>
      </c>
      <c r="E36" s="182">
        <v>2552</v>
      </c>
      <c r="F36" s="182">
        <v>666</v>
      </c>
      <c r="G36" s="182" t="s">
        <v>574</v>
      </c>
      <c r="H36" s="296"/>
      <c r="I36" s="232">
        <f t="shared" si="0"/>
        <v>3</v>
      </c>
      <c r="J36" s="232" t="str">
        <f t="shared" si="1"/>
        <v>B</v>
      </c>
      <c r="K36" s="239">
        <f t="shared" si="2"/>
        <v>0</v>
      </c>
      <c r="L36" s="263"/>
    </row>
    <row r="37" spans="1:12" ht="12.75">
      <c r="A37" s="236">
        <f t="shared" si="3"/>
        <v>36</v>
      </c>
      <c r="B37" s="182">
        <v>1074217</v>
      </c>
      <c r="C37" s="204" t="s">
        <v>628</v>
      </c>
      <c r="D37" s="182" t="s">
        <v>248</v>
      </c>
      <c r="E37" s="182">
        <v>2549</v>
      </c>
      <c r="F37" s="182">
        <v>664</v>
      </c>
      <c r="G37" s="182" t="s">
        <v>844</v>
      </c>
      <c r="H37" s="296"/>
      <c r="I37" s="232">
        <f t="shared" si="0"/>
        <v>3</v>
      </c>
      <c r="J37" s="232" t="str">
        <f t="shared" si="1"/>
        <v>L</v>
      </c>
      <c r="K37" s="239">
        <f t="shared" si="2"/>
        <v>0</v>
      </c>
      <c r="L37" s="263"/>
    </row>
    <row r="38" spans="1:12" ht="12.75">
      <c r="A38" s="236">
        <f t="shared" si="3"/>
        <v>37</v>
      </c>
      <c r="B38" s="182">
        <v>1470931</v>
      </c>
      <c r="C38" s="204" t="s">
        <v>629</v>
      </c>
      <c r="D38" s="182" t="s">
        <v>249</v>
      </c>
      <c r="E38" s="182">
        <v>2547</v>
      </c>
      <c r="F38" s="182">
        <v>662</v>
      </c>
      <c r="G38" s="182" t="s">
        <v>837</v>
      </c>
      <c r="H38" s="296"/>
      <c r="I38" s="232">
        <f t="shared" si="0"/>
        <v>4</v>
      </c>
      <c r="J38" s="232" t="str">
        <f t="shared" si="1"/>
        <v>F</v>
      </c>
      <c r="K38" s="239">
        <f t="shared" si="2"/>
        <v>0</v>
      </c>
      <c r="L38" s="263"/>
    </row>
    <row r="39" spans="1:12" ht="12.75">
      <c r="A39" s="236">
        <f t="shared" si="3"/>
        <v>38</v>
      </c>
      <c r="B39" s="182">
        <v>1032602</v>
      </c>
      <c r="C39" s="204" t="s">
        <v>630</v>
      </c>
      <c r="D39" s="182" t="s">
        <v>256</v>
      </c>
      <c r="E39" s="182">
        <v>2545</v>
      </c>
      <c r="F39" s="182">
        <v>660</v>
      </c>
      <c r="G39" s="182" t="s">
        <v>834</v>
      </c>
      <c r="H39" s="296"/>
      <c r="I39" s="232">
        <f t="shared" si="0"/>
        <v>1</v>
      </c>
      <c r="J39" s="232" t="str">
        <f t="shared" si="1"/>
        <v>L</v>
      </c>
      <c r="K39" s="239">
        <f t="shared" si="2"/>
        <v>0</v>
      </c>
      <c r="L39" s="263"/>
    </row>
    <row r="40" spans="1:12" ht="12.75">
      <c r="A40" s="236">
        <f t="shared" si="3"/>
        <v>39</v>
      </c>
      <c r="B40" s="182">
        <v>2245342</v>
      </c>
      <c r="C40" s="204" t="s">
        <v>631</v>
      </c>
      <c r="D40" s="182" t="s">
        <v>258</v>
      </c>
      <c r="E40" s="182">
        <v>2545</v>
      </c>
      <c r="F40" s="182">
        <v>660</v>
      </c>
      <c r="G40" s="182" t="s">
        <v>845</v>
      </c>
      <c r="H40" s="296"/>
      <c r="I40" s="232">
        <f t="shared" si="0"/>
        <v>2</v>
      </c>
      <c r="J40" s="232" t="str">
        <f t="shared" si="1"/>
        <v>P</v>
      </c>
      <c r="K40" s="239">
        <f t="shared" si="2"/>
        <v>0</v>
      </c>
      <c r="L40" s="263"/>
    </row>
    <row r="41" spans="1:12" ht="12.75">
      <c r="A41" s="236">
        <f t="shared" si="3"/>
        <v>40</v>
      </c>
      <c r="B41" s="182">
        <v>2393088</v>
      </c>
      <c r="C41" s="204" t="s">
        <v>632</v>
      </c>
      <c r="D41" s="182" t="s">
        <v>250</v>
      </c>
      <c r="E41" s="182">
        <v>2544</v>
      </c>
      <c r="F41" s="182">
        <v>656</v>
      </c>
      <c r="G41" s="182" t="s">
        <v>846</v>
      </c>
      <c r="H41" s="296"/>
      <c r="I41" s="232">
        <f t="shared" si="0"/>
        <v>4</v>
      </c>
      <c r="J41" s="232" t="str">
        <f t="shared" si="1"/>
        <v>W</v>
      </c>
      <c r="K41" s="239">
        <f t="shared" si="2"/>
        <v>0</v>
      </c>
      <c r="L41" s="263"/>
    </row>
    <row r="42" spans="1:12" ht="12.75">
      <c r="A42" s="236">
        <f t="shared" si="3"/>
        <v>41</v>
      </c>
      <c r="B42" s="182">
        <v>1009427</v>
      </c>
      <c r="C42" s="204" t="s">
        <v>492</v>
      </c>
      <c r="D42" s="182" t="s">
        <v>250</v>
      </c>
      <c r="E42" s="182">
        <v>2544</v>
      </c>
      <c r="F42" s="182">
        <v>656</v>
      </c>
      <c r="G42" s="182" t="s">
        <v>473</v>
      </c>
      <c r="H42" s="296"/>
      <c r="I42" s="232">
        <f t="shared" si="0"/>
        <v>4</v>
      </c>
      <c r="J42" s="232" t="str">
        <f t="shared" si="1"/>
        <v>P</v>
      </c>
      <c r="K42" s="239">
        <f t="shared" si="2"/>
        <v>0</v>
      </c>
      <c r="L42" s="263"/>
    </row>
    <row r="43" spans="1:12" ht="12.75">
      <c r="A43" s="236">
        <f t="shared" si="3"/>
        <v>42</v>
      </c>
      <c r="B43" s="182">
        <v>1170446</v>
      </c>
      <c r="C43" s="204" t="s">
        <v>502</v>
      </c>
      <c r="D43" s="182" t="s">
        <v>248</v>
      </c>
      <c r="E43" s="182">
        <v>2544</v>
      </c>
      <c r="F43" s="182">
        <v>656</v>
      </c>
      <c r="G43" s="182" t="s">
        <v>581</v>
      </c>
      <c r="H43" s="296"/>
      <c r="I43" s="232">
        <f t="shared" si="0"/>
        <v>3</v>
      </c>
      <c r="J43" s="232" t="str">
        <f t="shared" si="1"/>
        <v>J</v>
      </c>
      <c r="K43" s="239">
        <f t="shared" si="2"/>
        <v>0</v>
      </c>
      <c r="L43" s="263"/>
    </row>
    <row r="44" spans="1:12" ht="12.75">
      <c r="A44" s="236">
        <f t="shared" si="3"/>
        <v>43</v>
      </c>
      <c r="B44" s="182">
        <v>1940311</v>
      </c>
      <c r="C44" s="204" t="s">
        <v>633</v>
      </c>
      <c r="D44" s="182" t="s">
        <v>258</v>
      </c>
      <c r="E44" s="182">
        <v>2542</v>
      </c>
      <c r="F44" s="182">
        <v>650</v>
      </c>
      <c r="G44" s="182" t="s">
        <v>583</v>
      </c>
      <c r="H44" s="296"/>
      <c r="I44" s="232">
        <f t="shared" si="0"/>
        <v>2</v>
      </c>
      <c r="J44" s="232" t="str">
        <f t="shared" si="1"/>
        <v>B</v>
      </c>
      <c r="K44" s="239">
        <f t="shared" si="2"/>
        <v>0</v>
      </c>
      <c r="L44" s="263"/>
    </row>
    <row r="45" spans="1:12" ht="12.75">
      <c r="A45" s="236">
        <f t="shared" si="3"/>
        <v>44</v>
      </c>
      <c r="B45" s="182">
        <v>2314933</v>
      </c>
      <c r="C45" s="204" t="s">
        <v>501</v>
      </c>
      <c r="D45" s="182" t="s">
        <v>248</v>
      </c>
      <c r="E45" s="182">
        <v>2541</v>
      </c>
      <c r="F45" s="182">
        <v>648</v>
      </c>
      <c r="G45" s="182" t="s">
        <v>580</v>
      </c>
      <c r="H45" s="296"/>
      <c r="I45" s="232">
        <f t="shared" si="0"/>
        <v>3</v>
      </c>
      <c r="J45" s="232" t="str">
        <f t="shared" si="1"/>
        <v>O</v>
      </c>
      <c r="K45" s="239">
        <f t="shared" si="2"/>
        <v>0</v>
      </c>
      <c r="L45" s="263"/>
    </row>
    <row r="46" spans="1:12" ht="12.75">
      <c r="A46" s="236">
        <f t="shared" si="3"/>
        <v>45</v>
      </c>
      <c r="B46" s="182">
        <v>1181304</v>
      </c>
      <c r="C46" s="204" t="s">
        <v>634</v>
      </c>
      <c r="D46" s="182" t="s">
        <v>258</v>
      </c>
      <c r="E46" s="182">
        <v>2538</v>
      </c>
      <c r="F46" s="182">
        <v>646</v>
      </c>
      <c r="G46" s="182" t="s">
        <v>847</v>
      </c>
      <c r="H46" s="296"/>
      <c r="I46" s="232">
        <f t="shared" si="0"/>
        <v>2</v>
      </c>
      <c r="J46" s="232" t="str">
        <f t="shared" si="1"/>
        <v>L</v>
      </c>
      <c r="K46" s="239">
        <f t="shared" si="2"/>
        <v>0</v>
      </c>
      <c r="L46" s="263"/>
    </row>
    <row r="47" spans="1:12" ht="12.75">
      <c r="A47" s="236">
        <f t="shared" si="3"/>
        <v>46</v>
      </c>
      <c r="B47" s="182">
        <v>1470416</v>
      </c>
      <c r="C47" s="204" t="s">
        <v>635</v>
      </c>
      <c r="D47" s="182" t="s">
        <v>247</v>
      </c>
      <c r="E47" s="182">
        <v>2530</v>
      </c>
      <c r="F47" s="182">
        <v>644</v>
      </c>
      <c r="G47" s="182" t="s">
        <v>583</v>
      </c>
      <c r="H47" s="296"/>
      <c r="I47" s="232">
        <f t="shared" si="0"/>
        <v>4</v>
      </c>
      <c r="J47" s="232" t="str">
        <f t="shared" si="1"/>
        <v>B</v>
      </c>
      <c r="K47" s="239">
        <f t="shared" si="2"/>
        <v>0</v>
      </c>
      <c r="L47" s="263"/>
    </row>
    <row r="48" spans="1:12" ht="12.75">
      <c r="A48" s="236">
        <f t="shared" si="3"/>
        <v>47</v>
      </c>
      <c r="B48" s="182">
        <v>1040039</v>
      </c>
      <c r="C48" s="204" t="s">
        <v>636</v>
      </c>
      <c r="D48" s="182" t="s">
        <v>252</v>
      </c>
      <c r="E48" s="182">
        <v>2526</v>
      </c>
      <c r="F48" s="182">
        <v>642</v>
      </c>
      <c r="G48" s="182" t="s">
        <v>575</v>
      </c>
      <c r="H48" s="296"/>
      <c r="I48" s="232">
        <f t="shared" si="0"/>
        <v>4</v>
      </c>
      <c r="J48" s="232" t="str">
        <f t="shared" si="1"/>
        <v>J</v>
      </c>
      <c r="K48" s="239">
        <f t="shared" si="2"/>
        <v>0</v>
      </c>
      <c r="L48" s="263"/>
    </row>
    <row r="49" spans="1:12" ht="12.75">
      <c r="A49" s="236">
        <f t="shared" si="3"/>
        <v>48</v>
      </c>
      <c r="B49" s="182">
        <v>1023376</v>
      </c>
      <c r="C49" s="204" t="s">
        <v>637</v>
      </c>
      <c r="D49" s="182" t="s">
        <v>247</v>
      </c>
      <c r="E49" s="182">
        <v>2526</v>
      </c>
      <c r="F49" s="182">
        <v>642</v>
      </c>
      <c r="G49" s="182" t="s">
        <v>848</v>
      </c>
      <c r="H49" s="296"/>
      <c r="I49" s="232">
        <f t="shared" si="0"/>
        <v>4</v>
      </c>
      <c r="J49" s="232" t="str">
        <f t="shared" si="1"/>
        <v>L</v>
      </c>
      <c r="K49" s="239">
        <f t="shared" si="2"/>
        <v>0</v>
      </c>
      <c r="L49" s="263"/>
    </row>
    <row r="50" spans="1:12" ht="12.75">
      <c r="A50" s="236">
        <f t="shared" si="3"/>
        <v>49</v>
      </c>
      <c r="B50" s="182">
        <v>1202675</v>
      </c>
      <c r="C50" s="204" t="s">
        <v>503</v>
      </c>
      <c r="D50" s="182" t="s">
        <v>249</v>
      </c>
      <c r="E50" s="182">
        <v>2524</v>
      </c>
      <c r="F50" s="182">
        <v>638</v>
      </c>
      <c r="G50" s="182" t="s">
        <v>577</v>
      </c>
      <c r="H50" s="296"/>
      <c r="I50" s="232">
        <f t="shared" si="0"/>
        <v>4</v>
      </c>
      <c r="J50" s="232" t="str">
        <f t="shared" si="1"/>
        <v>J</v>
      </c>
      <c r="K50" s="239">
        <f t="shared" si="2"/>
        <v>0</v>
      </c>
      <c r="L50" s="263"/>
    </row>
    <row r="51" spans="1:12" ht="12.75">
      <c r="A51" s="236">
        <f t="shared" si="3"/>
        <v>50</v>
      </c>
      <c r="B51" s="182">
        <v>2591471</v>
      </c>
      <c r="C51" s="204" t="s">
        <v>419</v>
      </c>
      <c r="D51" s="182" t="s">
        <v>248</v>
      </c>
      <c r="E51" s="182">
        <v>2524</v>
      </c>
      <c r="F51" s="182">
        <v>638</v>
      </c>
      <c r="G51" s="182" t="s">
        <v>84</v>
      </c>
      <c r="H51" s="296"/>
      <c r="I51" s="232">
        <f t="shared" si="0"/>
        <v>3</v>
      </c>
      <c r="J51" s="232" t="str">
        <f t="shared" si="1"/>
        <v>X</v>
      </c>
      <c r="K51" s="239">
        <f t="shared" si="2"/>
        <v>0</v>
      </c>
      <c r="L51" s="263"/>
    </row>
    <row r="52" spans="1:12" ht="12.75">
      <c r="A52" s="236">
        <f t="shared" si="3"/>
        <v>51</v>
      </c>
      <c r="B52" s="182">
        <v>2330043</v>
      </c>
      <c r="C52" s="204" t="s">
        <v>638</v>
      </c>
      <c r="D52" s="182" t="s">
        <v>252</v>
      </c>
      <c r="E52" s="182">
        <v>2523</v>
      </c>
      <c r="F52" s="182">
        <v>634</v>
      </c>
      <c r="G52" s="182" t="s">
        <v>564</v>
      </c>
      <c r="H52" s="296"/>
      <c r="I52" s="232">
        <f t="shared" si="0"/>
        <v>4</v>
      </c>
      <c r="J52" s="232" t="str">
        <f t="shared" si="1"/>
        <v>P</v>
      </c>
      <c r="K52" s="239">
        <f t="shared" si="2"/>
        <v>0</v>
      </c>
      <c r="L52" s="263"/>
    </row>
    <row r="53" spans="1:12" ht="12.75">
      <c r="A53" s="236">
        <f t="shared" si="3"/>
        <v>52</v>
      </c>
      <c r="B53" s="182">
        <v>2289031</v>
      </c>
      <c r="C53" s="204" t="s">
        <v>639</v>
      </c>
      <c r="D53" s="182" t="s">
        <v>248</v>
      </c>
      <c r="E53" s="182">
        <v>2522</v>
      </c>
      <c r="F53" s="182">
        <v>632</v>
      </c>
      <c r="G53" s="182" t="s">
        <v>838</v>
      </c>
      <c r="H53" s="296"/>
      <c r="I53" s="232">
        <f t="shared" si="0"/>
        <v>3</v>
      </c>
      <c r="J53" s="232" t="str">
        <f t="shared" si="1"/>
        <v>F</v>
      </c>
      <c r="K53" s="239">
        <f t="shared" si="2"/>
        <v>0</v>
      </c>
      <c r="L53" s="263"/>
    </row>
    <row r="54" spans="1:12" ht="12.75">
      <c r="A54" s="236">
        <f t="shared" si="3"/>
        <v>53</v>
      </c>
      <c r="B54" s="182">
        <v>1009539</v>
      </c>
      <c r="C54" s="204" t="s">
        <v>487</v>
      </c>
      <c r="D54" s="182" t="s">
        <v>247</v>
      </c>
      <c r="E54" s="182">
        <v>2517</v>
      </c>
      <c r="F54" s="182">
        <v>630</v>
      </c>
      <c r="G54" s="182" t="s">
        <v>575</v>
      </c>
      <c r="H54" s="296"/>
      <c r="I54" s="232">
        <f t="shared" si="0"/>
        <v>4</v>
      </c>
      <c r="J54" s="232" t="str">
        <f t="shared" si="1"/>
        <v>J</v>
      </c>
      <c r="K54" s="239">
        <f t="shared" si="2"/>
        <v>0</v>
      </c>
      <c r="L54" s="263"/>
    </row>
    <row r="55" spans="1:12" ht="12.75">
      <c r="A55" s="236">
        <f t="shared" si="3"/>
        <v>54</v>
      </c>
      <c r="B55" s="182">
        <v>2301702</v>
      </c>
      <c r="C55" s="204" t="s">
        <v>640</v>
      </c>
      <c r="D55" s="182" t="s">
        <v>247</v>
      </c>
      <c r="E55" s="182">
        <v>2515</v>
      </c>
      <c r="F55" s="182">
        <v>628</v>
      </c>
      <c r="G55" s="182" t="s">
        <v>849</v>
      </c>
      <c r="H55" s="296"/>
      <c r="I55" s="232">
        <f t="shared" si="0"/>
        <v>4</v>
      </c>
      <c r="J55" s="232" t="str">
        <f t="shared" si="1"/>
        <v>L</v>
      </c>
      <c r="K55" s="239">
        <f t="shared" si="2"/>
        <v>0</v>
      </c>
      <c r="L55" s="263"/>
    </row>
    <row r="56" spans="1:12" ht="12.75">
      <c r="A56" s="236">
        <f t="shared" si="3"/>
        <v>55</v>
      </c>
      <c r="B56" s="182">
        <v>1201439</v>
      </c>
      <c r="C56" s="204" t="s">
        <v>641</v>
      </c>
      <c r="D56" s="182" t="s">
        <v>258</v>
      </c>
      <c r="E56" s="182">
        <v>2512</v>
      </c>
      <c r="F56" s="182">
        <v>626</v>
      </c>
      <c r="G56" s="182" t="s">
        <v>850</v>
      </c>
      <c r="H56" s="296"/>
      <c r="I56" s="232">
        <f t="shared" si="0"/>
        <v>2</v>
      </c>
      <c r="J56" s="232" t="str">
        <f t="shared" si="1"/>
        <v>L</v>
      </c>
      <c r="K56" s="239">
        <f t="shared" si="2"/>
        <v>0</v>
      </c>
      <c r="L56" s="263"/>
    </row>
    <row r="57" spans="1:12" ht="12.75">
      <c r="A57" s="236">
        <f t="shared" si="3"/>
        <v>56</v>
      </c>
      <c r="B57" s="182">
        <v>2077552</v>
      </c>
      <c r="C57" s="204" t="s">
        <v>642</v>
      </c>
      <c r="D57" s="182" t="s">
        <v>250</v>
      </c>
      <c r="E57" s="182">
        <v>2511</v>
      </c>
      <c r="F57" s="182">
        <v>624</v>
      </c>
      <c r="G57" s="182" t="s">
        <v>575</v>
      </c>
      <c r="H57" s="296"/>
      <c r="I57" s="232">
        <f t="shared" si="0"/>
        <v>4</v>
      </c>
      <c r="J57" s="232" t="str">
        <f t="shared" si="1"/>
        <v>J</v>
      </c>
      <c r="K57" s="239">
        <f t="shared" si="2"/>
        <v>0</v>
      </c>
      <c r="L57" s="263"/>
    </row>
    <row r="58" spans="1:12" ht="12.75">
      <c r="A58" s="236">
        <f t="shared" si="3"/>
        <v>57</v>
      </c>
      <c r="B58" s="182">
        <v>2589541</v>
      </c>
      <c r="C58" s="204" t="s">
        <v>643</v>
      </c>
      <c r="D58" s="182" t="s">
        <v>246</v>
      </c>
      <c r="E58" s="182">
        <v>2509</v>
      </c>
      <c r="F58" s="182">
        <v>622</v>
      </c>
      <c r="G58" s="182" t="s">
        <v>841</v>
      </c>
      <c r="H58" s="296"/>
      <c r="I58" s="232">
        <f t="shared" si="0"/>
        <v>3</v>
      </c>
      <c r="J58" s="232" t="str">
        <f t="shared" si="1"/>
        <v>L</v>
      </c>
      <c r="K58" s="239">
        <f t="shared" si="2"/>
        <v>0</v>
      </c>
      <c r="L58" s="263"/>
    </row>
    <row r="59" spans="1:12" ht="12.75">
      <c r="A59" s="236">
        <f t="shared" si="3"/>
        <v>58</v>
      </c>
      <c r="B59" s="182">
        <v>1038447</v>
      </c>
      <c r="C59" s="204" t="s">
        <v>644</v>
      </c>
      <c r="D59" s="182" t="s">
        <v>247</v>
      </c>
      <c r="E59" s="182">
        <v>2503</v>
      </c>
      <c r="F59" s="182">
        <v>620</v>
      </c>
      <c r="G59" s="182" t="s">
        <v>851</v>
      </c>
      <c r="H59" s="296"/>
      <c r="I59" s="232">
        <f t="shared" si="0"/>
        <v>4</v>
      </c>
      <c r="J59" s="232" t="str">
        <f t="shared" si="1"/>
        <v>L</v>
      </c>
      <c r="K59" s="239">
        <f t="shared" si="2"/>
        <v>0</v>
      </c>
      <c r="L59" s="263"/>
    </row>
    <row r="60" spans="1:12" ht="12.75">
      <c r="A60" s="236">
        <f t="shared" si="3"/>
        <v>59</v>
      </c>
      <c r="B60" s="182">
        <v>2650971</v>
      </c>
      <c r="C60" s="204" t="s">
        <v>645</v>
      </c>
      <c r="D60" s="182" t="s">
        <v>247</v>
      </c>
      <c r="E60" s="182">
        <v>2503</v>
      </c>
      <c r="F60" s="182">
        <v>620</v>
      </c>
      <c r="G60" s="182" t="s">
        <v>852</v>
      </c>
      <c r="H60" s="296"/>
      <c r="I60" s="232">
        <f t="shared" si="0"/>
        <v>4</v>
      </c>
      <c r="J60" s="232" t="str">
        <f t="shared" si="1"/>
        <v>F</v>
      </c>
      <c r="K60" s="239">
        <f t="shared" si="2"/>
        <v>0</v>
      </c>
      <c r="L60" s="263"/>
    </row>
    <row r="61" spans="1:12" ht="12.75">
      <c r="A61" s="236">
        <f t="shared" si="3"/>
        <v>60</v>
      </c>
      <c r="B61" s="182">
        <v>2334402</v>
      </c>
      <c r="C61" s="204" t="s">
        <v>464</v>
      </c>
      <c r="D61" s="182" t="s">
        <v>257</v>
      </c>
      <c r="E61" s="182">
        <v>2499</v>
      </c>
      <c r="F61" s="182">
        <v>616</v>
      </c>
      <c r="G61" s="182" t="s">
        <v>471</v>
      </c>
      <c r="H61" s="296"/>
      <c r="I61" s="232">
        <f t="shared" si="0"/>
        <v>2</v>
      </c>
      <c r="J61" s="232" t="str">
        <f t="shared" si="1"/>
        <v>J</v>
      </c>
      <c r="K61" s="239">
        <f t="shared" si="2"/>
        <v>0</v>
      </c>
      <c r="L61" s="263"/>
    </row>
    <row r="62" spans="1:12" ht="12.75">
      <c r="A62" s="236">
        <f t="shared" si="3"/>
        <v>61</v>
      </c>
      <c r="B62" s="182">
        <v>2127148</v>
      </c>
      <c r="C62" s="204" t="s">
        <v>646</v>
      </c>
      <c r="D62" s="182" t="s">
        <v>247</v>
      </c>
      <c r="E62" s="182">
        <v>2495</v>
      </c>
      <c r="F62" s="182">
        <v>614</v>
      </c>
      <c r="G62" s="182" t="s">
        <v>846</v>
      </c>
      <c r="H62" s="296"/>
      <c r="I62" s="232">
        <f t="shared" si="0"/>
        <v>4</v>
      </c>
      <c r="J62" s="232" t="str">
        <f t="shared" si="1"/>
        <v>W</v>
      </c>
      <c r="K62" s="239">
        <f t="shared" si="2"/>
        <v>0</v>
      </c>
      <c r="L62" s="263"/>
    </row>
    <row r="63" spans="1:12" ht="12.75">
      <c r="A63" s="236">
        <f t="shared" si="3"/>
        <v>62</v>
      </c>
      <c r="B63" s="182">
        <v>1121177</v>
      </c>
      <c r="C63" s="204" t="s">
        <v>488</v>
      </c>
      <c r="D63" s="182" t="s">
        <v>248</v>
      </c>
      <c r="E63" s="182">
        <v>2495</v>
      </c>
      <c r="F63" s="182">
        <v>614</v>
      </c>
      <c r="G63" s="182" t="s">
        <v>567</v>
      </c>
      <c r="H63" s="296"/>
      <c r="I63" s="232">
        <f t="shared" si="0"/>
        <v>3</v>
      </c>
      <c r="J63" s="232" t="str">
        <f t="shared" si="1"/>
        <v>J</v>
      </c>
      <c r="K63" s="239">
        <f t="shared" si="2"/>
        <v>0</v>
      </c>
      <c r="L63" s="263"/>
    </row>
    <row r="64" spans="1:12" ht="12.75">
      <c r="A64" s="236">
        <f t="shared" si="3"/>
        <v>63</v>
      </c>
      <c r="B64" s="182">
        <v>2106028</v>
      </c>
      <c r="C64" s="204" t="s">
        <v>647</v>
      </c>
      <c r="D64" s="182" t="s">
        <v>246</v>
      </c>
      <c r="E64" s="182">
        <v>2494</v>
      </c>
      <c r="F64" s="182">
        <v>610</v>
      </c>
      <c r="G64" s="182" t="s">
        <v>583</v>
      </c>
      <c r="H64" s="296"/>
      <c r="I64" s="232">
        <f t="shared" si="0"/>
        <v>3</v>
      </c>
      <c r="J64" s="232" t="str">
        <f t="shared" si="1"/>
        <v>B</v>
      </c>
      <c r="K64" s="239">
        <f t="shared" si="2"/>
        <v>0</v>
      </c>
      <c r="L64" s="263"/>
    </row>
    <row r="65" spans="1:12" ht="12.75">
      <c r="A65" s="236">
        <f t="shared" si="3"/>
        <v>64</v>
      </c>
      <c r="B65" s="182">
        <v>2640937</v>
      </c>
      <c r="C65" s="204" t="s">
        <v>495</v>
      </c>
      <c r="D65" s="182" t="s">
        <v>252</v>
      </c>
      <c r="E65" s="182">
        <v>2493</v>
      </c>
      <c r="F65" s="182">
        <v>608</v>
      </c>
      <c r="G65" s="182" t="s">
        <v>578</v>
      </c>
      <c r="H65" s="296"/>
      <c r="I65" s="232">
        <f t="shared" si="0"/>
        <v>4</v>
      </c>
      <c r="J65" s="232" t="str">
        <f t="shared" si="1"/>
        <v>P</v>
      </c>
      <c r="K65" s="239">
        <f t="shared" si="2"/>
        <v>0</v>
      </c>
      <c r="L65" s="263"/>
    </row>
    <row r="66" spans="1:12" ht="12.75">
      <c r="A66" s="236">
        <f t="shared" si="3"/>
        <v>65</v>
      </c>
      <c r="B66" s="182">
        <v>1095148</v>
      </c>
      <c r="C66" s="204" t="s">
        <v>648</v>
      </c>
      <c r="D66" s="182" t="s">
        <v>249</v>
      </c>
      <c r="E66" s="182">
        <v>2489</v>
      </c>
      <c r="F66" s="182">
        <v>606</v>
      </c>
      <c r="G66" s="182" t="s">
        <v>841</v>
      </c>
      <c r="H66" s="296"/>
      <c r="I66" s="232">
        <f aca="true" t="shared" si="4" ref="I66:I129">IF(D66="",0,VALUE(LEFT(D66)))</f>
        <v>4</v>
      </c>
      <c r="J66" s="232" t="str">
        <f aca="true" t="shared" si="5" ref="J66:J129">LEFT(G66)</f>
        <v>L</v>
      </c>
      <c r="K66" s="239">
        <f aca="true" t="shared" si="6" ref="K66:K129">IF(AND(I66&gt;4,J66="X"),1,0)</f>
        <v>0</v>
      </c>
      <c r="L66" s="263"/>
    </row>
    <row r="67" spans="1:12" ht="12.75">
      <c r="A67" s="236">
        <f aca="true" t="shared" si="7" ref="A67:A130">A66+1</f>
        <v>66</v>
      </c>
      <c r="B67" s="182">
        <v>2341641</v>
      </c>
      <c r="C67" s="204" t="s">
        <v>649</v>
      </c>
      <c r="D67" s="182" t="s">
        <v>247</v>
      </c>
      <c r="E67" s="182">
        <v>2485</v>
      </c>
      <c r="F67" s="182">
        <v>604</v>
      </c>
      <c r="G67" s="182" t="s">
        <v>853</v>
      </c>
      <c r="H67" s="296"/>
      <c r="I67" s="232">
        <f t="shared" si="4"/>
        <v>4</v>
      </c>
      <c r="J67" s="232" t="str">
        <f t="shared" si="5"/>
        <v>F</v>
      </c>
      <c r="K67" s="239">
        <f t="shared" si="6"/>
        <v>0</v>
      </c>
      <c r="L67" s="263"/>
    </row>
    <row r="68" spans="1:12" ht="12.75">
      <c r="A68" s="236">
        <f t="shared" si="7"/>
        <v>67</v>
      </c>
      <c r="B68" s="182">
        <v>3141662</v>
      </c>
      <c r="C68" s="204" t="s">
        <v>377</v>
      </c>
      <c r="D68" s="182" t="s">
        <v>247</v>
      </c>
      <c r="E68" s="182">
        <v>2483</v>
      </c>
      <c r="F68" s="182">
        <v>602</v>
      </c>
      <c r="G68" s="182" t="s">
        <v>211</v>
      </c>
      <c r="H68" s="296"/>
      <c r="I68" s="232">
        <f t="shared" si="4"/>
        <v>4</v>
      </c>
      <c r="J68" s="232" t="str">
        <f t="shared" si="5"/>
        <v>X</v>
      </c>
      <c r="K68" s="239">
        <f t="shared" si="6"/>
        <v>0</v>
      </c>
      <c r="L68" s="263"/>
    </row>
    <row r="69" spans="1:12" ht="12.75">
      <c r="A69" s="236">
        <f t="shared" si="7"/>
        <v>68</v>
      </c>
      <c r="B69" s="182">
        <v>1910235</v>
      </c>
      <c r="C69" s="204" t="s">
        <v>650</v>
      </c>
      <c r="D69" s="182" t="s">
        <v>248</v>
      </c>
      <c r="E69" s="182">
        <v>2478</v>
      </c>
      <c r="F69" s="182">
        <v>600</v>
      </c>
      <c r="G69" s="182" t="s">
        <v>845</v>
      </c>
      <c r="H69" s="296"/>
      <c r="I69" s="232">
        <f t="shared" si="4"/>
        <v>3</v>
      </c>
      <c r="J69" s="232" t="str">
        <f t="shared" si="5"/>
        <v>P</v>
      </c>
      <c r="K69" s="239">
        <f t="shared" si="6"/>
        <v>0</v>
      </c>
      <c r="L69" s="263"/>
    </row>
    <row r="70" spans="1:12" ht="12.75">
      <c r="A70" s="236">
        <f t="shared" si="7"/>
        <v>69</v>
      </c>
      <c r="B70" s="182">
        <v>1093371</v>
      </c>
      <c r="C70" s="204" t="s">
        <v>651</v>
      </c>
      <c r="D70" s="182" t="s">
        <v>252</v>
      </c>
      <c r="E70" s="182">
        <v>2477</v>
      </c>
      <c r="F70" s="182">
        <v>598</v>
      </c>
      <c r="G70" s="182" t="s">
        <v>854</v>
      </c>
      <c r="H70" s="296"/>
      <c r="I70" s="232">
        <f t="shared" si="4"/>
        <v>4</v>
      </c>
      <c r="J70" s="232" t="str">
        <f t="shared" si="5"/>
        <v>L</v>
      </c>
      <c r="K70" s="239">
        <f t="shared" si="6"/>
        <v>0</v>
      </c>
      <c r="L70" s="263"/>
    </row>
    <row r="71" spans="1:12" ht="12.75">
      <c r="A71" s="236">
        <f t="shared" si="7"/>
        <v>70</v>
      </c>
      <c r="B71" s="182">
        <v>2356565</v>
      </c>
      <c r="C71" s="204" t="s">
        <v>652</v>
      </c>
      <c r="D71" s="182" t="s">
        <v>250</v>
      </c>
      <c r="E71" s="182">
        <v>2477</v>
      </c>
      <c r="F71" s="182">
        <v>598</v>
      </c>
      <c r="G71" s="182" t="s">
        <v>855</v>
      </c>
      <c r="H71" s="296"/>
      <c r="I71" s="232">
        <f t="shared" si="4"/>
        <v>4</v>
      </c>
      <c r="J71" s="232" t="str">
        <f t="shared" si="5"/>
        <v>T</v>
      </c>
      <c r="K71" s="239">
        <f t="shared" si="6"/>
        <v>0</v>
      </c>
      <c r="L71" s="263"/>
    </row>
    <row r="72" spans="1:12" ht="12.75">
      <c r="A72" s="236">
        <f t="shared" si="7"/>
        <v>71</v>
      </c>
      <c r="B72" s="182">
        <v>2284732</v>
      </c>
      <c r="C72" s="204" t="s">
        <v>480</v>
      </c>
      <c r="D72" s="182" t="s">
        <v>248</v>
      </c>
      <c r="E72" s="182">
        <v>2475</v>
      </c>
      <c r="F72" s="182">
        <v>594</v>
      </c>
      <c r="G72" s="182" t="s">
        <v>566</v>
      </c>
      <c r="H72" s="296"/>
      <c r="I72" s="232">
        <f t="shared" si="4"/>
        <v>3</v>
      </c>
      <c r="J72" s="232" t="str">
        <f t="shared" si="5"/>
        <v>C</v>
      </c>
      <c r="K72" s="239">
        <f t="shared" si="6"/>
        <v>0</v>
      </c>
      <c r="L72" s="263"/>
    </row>
    <row r="73" spans="1:12" ht="12.75">
      <c r="A73" s="236">
        <f t="shared" si="7"/>
        <v>72</v>
      </c>
      <c r="B73" s="182">
        <v>1420396</v>
      </c>
      <c r="C73" s="204" t="s">
        <v>653</v>
      </c>
      <c r="D73" s="182" t="s">
        <v>248</v>
      </c>
      <c r="E73" s="182">
        <v>2475</v>
      </c>
      <c r="F73" s="182">
        <v>594</v>
      </c>
      <c r="G73" s="182" t="s">
        <v>856</v>
      </c>
      <c r="H73" s="296"/>
      <c r="I73" s="232">
        <f t="shared" si="4"/>
        <v>3</v>
      </c>
      <c r="J73" s="232" t="str">
        <f t="shared" si="5"/>
        <v>L</v>
      </c>
      <c r="K73" s="239">
        <f t="shared" si="6"/>
        <v>0</v>
      </c>
      <c r="L73" s="263"/>
    </row>
    <row r="74" spans="1:12" ht="12.75">
      <c r="A74" s="236">
        <f t="shared" si="7"/>
        <v>73</v>
      </c>
      <c r="B74" s="182">
        <v>2341652</v>
      </c>
      <c r="C74" s="204" t="s">
        <v>654</v>
      </c>
      <c r="D74" s="182" t="s">
        <v>250</v>
      </c>
      <c r="E74" s="182">
        <v>2471</v>
      </c>
      <c r="F74" s="182">
        <v>590</v>
      </c>
      <c r="G74" s="182" t="s">
        <v>853</v>
      </c>
      <c r="H74" s="296"/>
      <c r="I74" s="232">
        <f t="shared" si="4"/>
        <v>4</v>
      </c>
      <c r="J74" s="232" t="str">
        <f t="shared" si="5"/>
        <v>F</v>
      </c>
      <c r="K74" s="239">
        <f t="shared" si="6"/>
        <v>0</v>
      </c>
      <c r="L74" s="263"/>
    </row>
    <row r="75" spans="1:12" ht="12.75">
      <c r="A75" s="236">
        <f t="shared" si="7"/>
        <v>74</v>
      </c>
      <c r="B75" s="182">
        <v>1023466</v>
      </c>
      <c r="C75" s="204" t="s">
        <v>655</v>
      </c>
      <c r="D75" s="182" t="s">
        <v>250</v>
      </c>
      <c r="E75" s="182">
        <v>2471</v>
      </c>
      <c r="F75" s="182">
        <v>590</v>
      </c>
      <c r="G75" s="182" t="s">
        <v>857</v>
      </c>
      <c r="H75" s="296"/>
      <c r="I75" s="232">
        <f t="shared" si="4"/>
        <v>4</v>
      </c>
      <c r="J75" s="232" t="str">
        <f t="shared" si="5"/>
        <v>R</v>
      </c>
      <c r="K75" s="239">
        <f t="shared" si="6"/>
        <v>0</v>
      </c>
      <c r="L75" s="263"/>
    </row>
    <row r="76" spans="1:12" ht="12.75">
      <c r="A76" s="236">
        <f t="shared" si="7"/>
        <v>75</v>
      </c>
      <c r="B76" s="182">
        <v>1086544</v>
      </c>
      <c r="C76" s="204" t="s">
        <v>656</v>
      </c>
      <c r="D76" s="182" t="s">
        <v>252</v>
      </c>
      <c r="E76" s="182">
        <v>2470</v>
      </c>
      <c r="F76" s="182">
        <v>586</v>
      </c>
      <c r="G76" s="182" t="s">
        <v>854</v>
      </c>
      <c r="H76" s="296"/>
      <c r="I76" s="232">
        <f t="shared" si="4"/>
        <v>4</v>
      </c>
      <c r="J76" s="232" t="str">
        <f t="shared" si="5"/>
        <v>L</v>
      </c>
      <c r="K76" s="239">
        <f t="shared" si="6"/>
        <v>0</v>
      </c>
      <c r="L76" s="263"/>
    </row>
    <row r="77" spans="1:12" ht="12.75">
      <c r="A77" s="236">
        <f t="shared" si="7"/>
        <v>76</v>
      </c>
      <c r="B77" s="182">
        <v>2084442</v>
      </c>
      <c r="C77" s="204" t="s">
        <v>657</v>
      </c>
      <c r="D77" s="182" t="s">
        <v>248</v>
      </c>
      <c r="E77" s="182">
        <v>2469</v>
      </c>
      <c r="F77" s="182">
        <v>584</v>
      </c>
      <c r="G77" s="182" t="s">
        <v>842</v>
      </c>
      <c r="H77" s="296"/>
      <c r="I77" s="232">
        <f t="shared" si="4"/>
        <v>3</v>
      </c>
      <c r="J77" s="232" t="str">
        <f t="shared" si="5"/>
        <v>J</v>
      </c>
      <c r="K77" s="239">
        <f t="shared" si="6"/>
        <v>0</v>
      </c>
      <c r="L77" s="263"/>
    </row>
    <row r="78" spans="1:12" ht="12.75">
      <c r="A78" s="236">
        <f t="shared" si="7"/>
        <v>77</v>
      </c>
      <c r="B78" s="182">
        <v>2529218</v>
      </c>
      <c r="C78" s="204" t="s">
        <v>658</v>
      </c>
      <c r="D78" s="182" t="s">
        <v>247</v>
      </c>
      <c r="E78" s="182">
        <v>2463</v>
      </c>
      <c r="F78" s="182">
        <v>582</v>
      </c>
      <c r="G78" s="182" t="s">
        <v>849</v>
      </c>
      <c r="H78" s="296"/>
      <c r="I78" s="232">
        <f t="shared" si="4"/>
        <v>4</v>
      </c>
      <c r="J78" s="232" t="str">
        <f t="shared" si="5"/>
        <v>L</v>
      </c>
      <c r="K78" s="239">
        <f t="shared" si="6"/>
        <v>0</v>
      </c>
      <c r="L78" s="263"/>
    </row>
    <row r="79" spans="1:12" ht="12.75">
      <c r="A79" s="236">
        <f t="shared" si="7"/>
        <v>78</v>
      </c>
      <c r="B79" s="182">
        <v>1123952</v>
      </c>
      <c r="C79" s="204" t="s">
        <v>659</v>
      </c>
      <c r="D79" s="182" t="s">
        <v>248</v>
      </c>
      <c r="E79" s="182">
        <v>2463</v>
      </c>
      <c r="F79" s="182">
        <v>582</v>
      </c>
      <c r="G79" s="182" t="s">
        <v>838</v>
      </c>
      <c r="H79" s="296"/>
      <c r="I79" s="232">
        <f t="shared" si="4"/>
        <v>3</v>
      </c>
      <c r="J79" s="232" t="str">
        <f t="shared" si="5"/>
        <v>F</v>
      </c>
      <c r="K79" s="239">
        <f t="shared" si="6"/>
        <v>0</v>
      </c>
      <c r="L79" s="263"/>
    </row>
    <row r="80" spans="1:12" ht="12.75">
      <c r="A80" s="236">
        <f t="shared" si="7"/>
        <v>79</v>
      </c>
      <c r="B80" s="182">
        <v>2156035</v>
      </c>
      <c r="C80" s="204" t="s">
        <v>660</v>
      </c>
      <c r="D80" s="182" t="s">
        <v>247</v>
      </c>
      <c r="E80" s="182">
        <v>2461</v>
      </c>
      <c r="F80" s="182">
        <v>578</v>
      </c>
      <c r="G80" s="182" t="s">
        <v>853</v>
      </c>
      <c r="H80" s="296"/>
      <c r="I80" s="232">
        <f t="shared" si="4"/>
        <v>4</v>
      </c>
      <c r="J80" s="232" t="str">
        <f t="shared" si="5"/>
        <v>F</v>
      </c>
      <c r="K80" s="239">
        <f t="shared" si="6"/>
        <v>0</v>
      </c>
      <c r="L80" s="263"/>
    </row>
    <row r="81" spans="1:12" ht="12.75">
      <c r="A81" s="236">
        <f t="shared" si="7"/>
        <v>80</v>
      </c>
      <c r="B81" s="182">
        <v>2342662</v>
      </c>
      <c r="C81" s="204" t="s">
        <v>398</v>
      </c>
      <c r="D81" s="182" t="s">
        <v>246</v>
      </c>
      <c r="E81" s="182">
        <v>2457</v>
      </c>
      <c r="F81" s="182">
        <v>576</v>
      </c>
      <c r="G81" s="182" t="s">
        <v>144</v>
      </c>
      <c r="H81" s="296"/>
      <c r="I81" s="232">
        <f t="shared" si="4"/>
        <v>3</v>
      </c>
      <c r="J81" s="232" t="str">
        <f t="shared" si="5"/>
        <v>X</v>
      </c>
      <c r="K81" s="239">
        <f t="shared" si="6"/>
        <v>0</v>
      </c>
      <c r="L81" s="263"/>
    </row>
    <row r="82" spans="1:12" ht="12.75">
      <c r="A82" s="236">
        <f t="shared" si="7"/>
        <v>81</v>
      </c>
      <c r="B82" s="182">
        <v>2285441</v>
      </c>
      <c r="C82" s="204" t="s">
        <v>661</v>
      </c>
      <c r="D82" s="182" t="s">
        <v>252</v>
      </c>
      <c r="E82" s="182">
        <v>2456</v>
      </c>
      <c r="F82" s="182">
        <v>574</v>
      </c>
      <c r="G82" s="182" t="s">
        <v>856</v>
      </c>
      <c r="H82" s="296"/>
      <c r="I82" s="232">
        <f t="shared" si="4"/>
        <v>4</v>
      </c>
      <c r="J82" s="232" t="str">
        <f t="shared" si="5"/>
        <v>L</v>
      </c>
      <c r="K82" s="239">
        <f t="shared" si="6"/>
        <v>0</v>
      </c>
      <c r="L82" s="263"/>
    </row>
    <row r="83" spans="1:12" ht="12.75">
      <c r="A83" s="236">
        <f t="shared" si="7"/>
        <v>82</v>
      </c>
      <c r="B83" s="182">
        <v>2063968</v>
      </c>
      <c r="C83" s="204" t="s">
        <v>662</v>
      </c>
      <c r="D83" s="182" t="s">
        <v>247</v>
      </c>
      <c r="E83" s="182">
        <v>2455</v>
      </c>
      <c r="F83" s="182">
        <v>572</v>
      </c>
      <c r="G83" s="182" t="s">
        <v>842</v>
      </c>
      <c r="H83" s="296"/>
      <c r="I83" s="232">
        <f t="shared" si="4"/>
        <v>4</v>
      </c>
      <c r="J83" s="232" t="str">
        <f t="shared" si="5"/>
        <v>J</v>
      </c>
      <c r="K83" s="239">
        <f t="shared" si="6"/>
        <v>0</v>
      </c>
      <c r="L83" s="263"/>
    </row>
    <row r="84" spans="1:12" ht="12.75">
      <c r="A84" s="236">
        <f t="shared" si="7"/>
        <v>83</v>
      </c>
      <c r="B84" s="182">
        <v>2630264</v>
      </c>
      <c r="C84" s="204" t="s">
        <v>663</v>
      </c>
      <c r="D84" s="182" t="s">
        <v>246</v>
      </c>
      <c r="E84" s="182">
        <v>2454</v>
      </c>
      <c r="F84" s="182">
        <v>570</v>
      </c>
      <c r="G84" s="182" t="s">
        <v>858</v>
      </c>
      <c r="H84" s="296"/>
      <c r="I84" s="232">
        <f t="shared" si="4"/>
        <v>3</v>
      </c>
      <c r="J84" s="232" t="str">
        <f t="shared" si="5"/>
        <v>C</v>
      </c>
      <c r="K84" s="239">
        <f t="shared" si="6"/>
        <v>0</v>
      </c>
      <c r="L84" s="263"/>
    </row>
    <row r="85" spans="1:12" ht="12.75">
      <c r="A85" s="236">
        <f t="shared" si="7"/>
        <v>84</v>
      </c>
      <c r="B85" s="182">
        <v>2393052</v>
      </c>
      <c r="C85" s="204" t="s">
        <v>664</v>
      </c>
      <c r="D85" s="182" t="s">
        <v>252</v>
      </c>
      <c r="E85" s="182">
        <v>2451</v>
      </c>
      <c r="F85" s="182">
        <v>568</v>
      </c>
      <c r="G85" s="182" t="s">
        <v>846</v>
      </c>
      <c r="H85" s="296"/>
      <c r="I85" s="232">
        <f t="shared" si="4"/>
        <v>4</v>
      </c>
      <c r="J85" s="232" t="str">
        <f t="shared" si="5"/>
        <v>W</v>
      </c>
      <c r="K85" s="239">
        <f t="shared" si="6"/>
        <v>0</v>
      </c>
      <c r="L85" s="263"/>
    </row>
    <row r="86" spans="1:12" ht="12.75">
      <c r="A86" s="236">
        <f t="shared" si="7"/>
        <v>85</v>
      </c>
      <c r="B86" s="182">
        <v>1059624</v>
      </c>
      <c r="C86" s="204" t="s">
        <v>147</v>
      </c>
      <c r="D86" s="182" t="s">
        <v>0</v>
      </c>
      <c r="E86" s="182">
        <v>2451</v>
      </c>
      <c r="F86" s="182">
        <v>568</v>
      </c>
      <c r="G86" s="182" t="s">
        <v>144</v>
      </c>
      <c r="H86" s="296"/>
      <c r="I86" s="232">
        <f t="shared" si="4"/>
        <v>5</v>
      </c>
      <c r="J86" s="232" t="str">
        <f t="shared" si="5"/>
        <v>X</v>
      </c>
      <c r="K86" s="239">
        <f t="shared" si="6"/>
        <v>1</v>
      </c>
      <c r="L86" s="263"/>
    </row>
    <row r="87" spans="1:12" ht="12.75">
      <c r="A87" s="236">
        <f t="shared" si="7"/>
        <v>86</v>
      </c>
      <c r="B87" s="182">
        <v>2517932</v>
      </c>
      <c r="C87" s="204" t="s">
        <v>382</v>
      </c>
      <c r="D87" s="182" t="s">
        <v>247</v>
      </c>
      <c r="E87" s="182">
        <v>2449</v>
      </c>
      <c r="F87" s="182">
        <v>564</v>
      </c>
      <c r="G87" s="182" t="s">
        <v>203</v>
      </c>
      <c r="H87" s="296"/>
      <c r="I87" s="232">
        <f t="shared" si="4"/>
        <v>4</v>
      </c>
      <c r="J87" s="232" t="str">
        <f t="shared" si="5"/>
        <v>X</v>
      </c>
      <c r="K87" s="239">
        <f t="shared" si="6"/>
        <v>0</v>
      </c>
      <c r="L87" s="263"/>
    </row>
    <row r="88" spans="1:12" ht="12.75">
      <c r="A88" s="236">
        <f t="shared" si="7"/>
        <v>87</v>
      </c>
      <c r="B88" s="182">
        <v>2248116</v>
      </c>
      <c r="C88" s="204" t="s">
        <v>476</v>
      </c>
      <c r="D88" s="182" t="s">
        <v>246</v>
      </c>
      <c r="E88" s="182">
        <v>2448</v>
      </c>
      <c r="F88" s="182">
        <v>562</v>
      </c>
      <c r="G88" s="182" t="s">
        <v>565</v>
      </c>
      <c r="H88" s="296"/>
      <c r="I88" s="232">
        <f t="shared" si="4"/>
        <v>3</v>
      </c>
      <c r="J88" s="232" t="str">
        <f t="shared" si="5"/>
        <v>C</v>
      </c>
      <c r="K88" s="239">
        <f t="shared" si="6"/>
        <v>0</v>
      </c>
      <c r="L88" s="263"/>
    </row>
    <row r="89" spans="1:12" ht="12.75">
      <c r="A89" s="236">
        <f t="shared" si="7"/>
        <v>88</v>
      </c>
      <c r="B89" s="182">
        <v>2512983</v>
      </c>
      <c r="C89" s="204" t="s">
        <v>665</v>
      </c>
      <c r="D89" s="182" t="s">
        <v>247</v>
      </c>
      <c r="E89" s="182">
        <v>2448</v>
      </c>
      <c r="F89" s="182">
        <v>562</v>
      </c>
      <c r="G89" s="182" t="s">
        <v>859</v>
      </c>
      <c r="H89" s="296"/>
      <c r="I89" s="232">
        <f t="shared" si="4"/>
        <v>4</v>
      </c>
      <c r="J89" s="232" t="str">
        <f t="shared" si="5"/>
        <v>Y</v>
      </c>
      <c r="K89" s="239">
        <f t="shared" si="6"/>
        <v>0</v>
      </c>
      <c r="L89" s="263"/>
    </row>
    <row r="90" spans="1:12" ht="12.75">
      <c r="A90" s="236">
        <f t="shared" si="7"/>
        <v>89</v>
      </c>
      <c r="B90" s="182">
        <v>3110813</v>
      </c>
      <c r="C90" s="204" t="s">
        <v>506</v>
      </c>
      <c r="D90" s="182" t="s">
        <v>250</v>
      </c>
      <c r="E90" s="182">
        <v>2446</v>
      </c>
      <c r="F90" s="182">
        <v>558</v>
      </c>
      <c r="G90" s="182" t="s">
        <v>583</v>
      </c>
      <c r="H90" s="296"/>
      <c r="I90" s="232">
        <f t="shared" si="4"/>
        <v>4</v>
      </c>
      <c r="J90" s="232" t="str">
        <f t="shared" si="5"/>
        <v>B</v>
      </c>
      <c r="K90" s="239">
        <f t="shared" si="6"/>
        <v>0</v>
      </c>
      <c r="L90" s="263"/>
    </row>
    <row r="91" spans="1:12" ht="12.75">
      <c r="A91" s="236">
        <f t="shared" si="7"/>
        <v>90</v>
      </c>
      <c r="B91" s="182">
        <v>2501851</v>
      </c>
      <c r="C91" s="204" t="s">
        <v>666</v>
      </c>
      <c r="D91" s="182" t="s">
        <v>250</v>
      </c>
      <c r="E91" s="182">
        <v>2446</v>
      </c>
      <c r="F91" s="182">
        <v>558</v>
      </c>
      <c r="G91" s="182" t="s">
        <v>849</v>
      </c>
      <c r="H91" s="296"/>
      <c r="I91" s="232">
        <f t="shared" si="4"/>
        <v>4</v>
      </c>
      <c r="J91" s="232" t="str">
        <f t="shared" si="5"/>
        <v>L</v>
      </c>
      <c r="K91" s="239">
        <f t="shared" si="6"/>
        <v>0</v>
      </c>
      <c r="L91" s="263"/>
    </row>
    <row r="92" spans="1:12" ht="12.75">
      <c r="A92" s="236">
        <f t="shared" si="7"/>
        <v>91</v>
      </c>
      <c r="B92" s="182">
        <v>2317309</v>
      </c>
      <c r="C92" s="204" t="s">
        <v>667</v>
      </c>
      <c r="D92" s="182" t="s">
        <v>248</v>
      </c>
      <c r="E92" s="182">
        <v>2444</v>
      </c>
      <c r="F92" s="182">
        <v>554</v>
      </c>
      <c r="G92" s="182" t="s">
        <v>860</v>
      </c>
      <c r="H92" s="296"/>
      <c r="I92" s="232">
        <f t="shared" si="4"/>
        <v>3</v>
      </c>
      <c r="J92" s="232" t="str">
        <f t="shared" si="5"/>
        <v>V</v>
      </c>
      <c r="K92" s="239">
        <f t="shared" si="6"/>
        <v>0</v>
      </c>
      <c r="L92" s="263"/>
    </row>
    <row r="93" spans="1:12" ht="12.75">
      <c r="A93" s="236">
        <f t="shared" si="7"/>
        <v>92</v>
      </c>
      <c r="B93" s="182">
        <v>2798923</v>
      </c>
      <c r="C93" s="204" t="s">
        <v>393</v>
      </c>
      <c r="D93" s="182" t="s">
        <v>250</v>
      </c>
      <c r="E93" s="182">
        <v>2443</v>
      </c>
      <c r="F93" s="182">
        <v>552</v>
      </c>
      <c r="G93" s="182" t="s">
        <v>144</v>
      </c>
      <c r="H93" s="296"/>
      <c r="I93" s="232">
        <f t="shared" si="4"/>
        <v>4</v>
      </c>
      <c r="J93" s="232" t="str">
        <f t="shared" si="5"/>
        <v>X</v>
      </c>
      <c r="K93" s="239">
        <f t="shared" si="6"/>
        <v>0</v>
      </c>
      <c r="L93" s="263"/>
    </row>
    <row r="94" spans="1:12" ht="12.75">
      <c r="A94" s="236">
        <f t="shared" si="7"/>
        <v>93</v>
      </c>
      <c r="B94" s="182">
        <v>1330629</v>
      </c>
      <c r="C94" s="204" t="s">
        <v>483</v>
      </c>
      <c r="D94" s="182" t="s">
        <v>250</v>
      </c>
      <c r="E94" s="182">
        <v>2443</v>
      </c>
      <c r="F94" s="182">
        <v>552</v>
      </c>
      <c r="G94" s="182" t="s">
        <v>571</v>
      </c>
      <c r="H94" s="296"/>
      <c r="I94" s="232">
        <f t="shared" si="4"/>
        <v>4</v>
      </c>
      <c r="J94" s="232" t="str">
        <f t="shared" si="5"/>
        <v>T</v>
      </c>
      <c r="K94" s="239">
        <f t="shared" si="6"/>
        <v>0</v>
      </c>
      <c r="L94" s="263"/>
    </row>
    <row r="95" spans="1:12" ht="12.75">
      <c r="A95" s="236">
        <f t="shared" si="7"/>
        <v>94</v>
      </c>
      <c r="B95" s="182">
        <v>2139347</v>
      </c>
      <c r="C95" s="204" t="s">
        <v>668</v>
      </c>
      <c r="D95" s="182" t="s">
        <v>246</v>
      </c>
      <c r="E95" s="182">
        <v>2441</v>
      </c>
      <c r="F95" s="182">
        <v>548</v>
      </c>
      <c r="G95" s="182" t="s">
        <v>861</v>
      </c>
      <c r="H95" s="296"/>
      <c r="I95" s="232">
        <f t="shared" si="4"/>
        <v>3</v>
      </c>
      <c r="J95" s="232" t="str">
        <f t="shared" si="5"/>
        <v>V</v>
      </c>
      <c r="K95" s="239">
        <f t="shared" si="6"/>
        <v>0</v>
      </c>
      <c r="L95" s="263"/>
    </row>
    <row r="96" spans="1:12" ht="12.75">
      <c r="A96" s="236">
        <f t="shared" si="7"/>
        <v>95</v>
      </c>
      <c r="B96" s="182">
        <v>2592815</v>
      </c>
      <c r="C96" s="204" t="s">
        <v>669</v>
      </c>
      <c r="D96" s="182" t="s">
        <v>0</v>
      </c>
      <c r="E96" s="182">
        <v>2441</v>
      </c>
      <c r="F96" s="182">
        <v>548</v>
      </c>
      <c r="G96" s="182" t="s">
        <v>839</v>
      </c>
      <c r="H96" s="296"/>
      <c r="I96" s="232">
        <f t="shared" si="4"/>
        <v>5</v>
      </c>
      <c r="J96" s="232" t="str">
        <f t="shared" si="5"/>
        <v>L</v>
      </c>
      <c r="K96" s="239">
        <f t="shared" si="6"/>
        <v>0</v>
      </c>
      <c r="L96" s="263"/>
    </row>
    <row r="97" spans="1:12" ht="12.75">
      <c r="A97" s="236">
        <f t="shared" si="7"/>
        <v>96</v>
      </c>
      <c r="B97" s="182">
        <v>1200273</v>
      </c>
      <c r="C97" s="204" t="s">
        <v>484</v>
      </c>
      <c r="D97" s="182" t="s">
        <v>247</v>
      </c>
      <c r="E97" s="182">
        <v>2440</v>
      </c>
      <c r="F97" s="182">
        <v>544</v>
      </c>
      <c r="G97" s="182" t="s">
        <v>572</v>
      </c>
      <c r="H97" s="296"/>
      <c r="I97" s="232">
        <f t="shared" si="4"/>
        <v>4</v>
      </c>
      <c r="J97" s="232" t="str">
        <f t="shared" si="5"/>
        <v>J</v>
      </c>
      <c r="K97" s="239">
        <f t="shared" si="6"/>
        <v>0</v>
      </c>
      <c r="L97" s="263"/>
    </row>
    <row r="98" spans="1:12" ht="12.75">
      <c r="A98" s="236">
        <f t="shared" si="7"/>
        <v>97</v>
      </c>
      <c r="B98" s="182">
        <v>1381014</v>
      </c>
      <c r="C98" s="204" t="s">
        <v>670</v>
      </c>
      <c r="D98" s="182" t="s">
        <v>247</v>
      </c>
      <c r="E98" s="182">
        <v>2437</v>
      </c>
      <c r="F98" s="182">
        <v>542</v>
      </c>
      <c r="G98" s="182" t="s">
        <v>847</v>
      </c>
      <c r="H98" s="296"/>
      <c r="I98" s="232">
        <f t="shared" si="4"/>
        <v>4</v>
      </c>
      <c r="J98" s="232" t="str">
        <f t="shared" si="5"/>
        <v>L</v>
      </c>
      <c r="K98" s="239">
        <f t="shared" si="6"/>
        <v>0</v>
      </c>
      <c r="L98" s="263"/>
    </row>
    <row r="99" spans="1:12" ht="12.75">
      <c r="A99" s="236">
        <f t="shared" si="7"/>
        <v>98</v>
      </c>
      <c r="B99" s="182">
        <v>2613059</v>
      </c>
      <c r="C99" s="204" t="s">
        <v>509</v>
      </c>
      <c r="D99" s="182" t="s">
        <v>249</v>
      </c>
      <c r="E99" s="182">
        <v>2437</v>
      </c>
      <c r="F99" s="182">
        <v>542</v>
      </c>
      <c r="G99" s="182" t="s">
        <v>584</v>
      </c>
      <c r="H99" s="296"/>
      <c r="I99" s="232">
        <f t="shared" si="4"/>
        <v>4</v>
      </c>
      <c r="J99" s="232" t="str">
        <f t="shared" si="5"/>
        <v>T</v>
      </c>
      <c r="K99" s="239">
        <f t="shared" si="6"/>
        <v>0</v>
      </c>
      <c r="L99" s="263"/>
    </row>
    <row r="100" spans="1:12" ht="12.75">
      <c r="A100" s="236">
        <f t="shared" si="7"/>
        <v>99</v>
      </c>
      <c r="B100" s="182">
        <v>1770476</v>
      </c>
      <c r="C100" s="204" t="s">
        <v>539</v>
      </c>
      <c r="D100" s="182" t="s">
        <v>250</v>
      </c>
      <c r="E100" s="182">
        <v>2436</v>
      </c>
      <c r="F100" s="182">
        <v>538</v>
      </c>
      <c r="G100" s="182" t="s">
        <v>597</v>
      </c>
      <c r="H100" s="296"/>
      <c r="I100" s="232">
        <f t="shared" si="4"/>
        <v>4</v>
      </c>
      <c r="J100" s="232" t="str">
        <f t="shared" si="5"/>
        <v>V</v>
      </c>
      <c r="K100" s="239">
        <f t="shared" si="6"/>
        <v>0</v>
      </c>
      <c r="L100" s="263"/>
    </row>
    <row r="101" spans="1:12" ht="12.75">
      <c r="A101" s="236">
        <f t="shared" si="7"/>
        <v>100</v>
      </c>
      <c r="B101" s="182">
        <v>2249933</v>
      </c>
      <c r="C101" s="204" t="s">
        <v>671</v>
      </c>
      <c r="D101" s="182" t="s">
        <v>247</v>
      </c>
      <c r="E101" s="182">
        <v>2435</v>
      </c>
      <c r="F101" s="182">
        <v>536</v>
      </c>
      <c r="G101" s="182" t="s">
        <v>850</v>
      </c>
      <c r="H101" s="296"/>
      <c r="I101" s="232">
        <f t="shared" si="4"/>
        <v>4</v>
      </c>
      <c r="J101" s="232" t="str">
        <f t="shared" si="5"/>
        <v>L</v>
      </c>
      <c r="K101" s="239">
        <f t="shared" si="6"/>
        <v>0</v>
      </c>
      <c r="L101" s="263"/>
    </row>
    <row r="102" spans="1:12" ht="12.75">
      <c r="A102" s="236">
        <f t="shared" si="7"/>
        <v>101</v>
      </c>
      <c r="B102" s="182">
        <v>1020055</v>
      </c>
      <c r="C102" s="204" t="s">
        <v>672</v>
      </c>
      <c r="D102" s="182" t="s">
        <v>250</v>
      </c>
      <c r="E102" s="182">
        <v>2432</v>
      </c>
      <c r="F102" s="182">
        <v>534</v>
      </c>
      <c r="G102" s="182" t="s">
        <v>842</v>
      </c>
      <c r="H102" s="296"/>
      <c r="I102" s="232">
        <f t="shared" si="4"/>
        <v>4</v>
      </c>
      <c r="J102" s="232" t="str">
        <f t="shared" si="5"/>
        <v>J</v>
      </c>
      <c r="K102" s="239">
        <f t="shared" si="6"/>
        <v>0</v>
      </c>
      <c r="L102" s="263"/>
    </row>
    <row r="103" spans="1:12" ht="12.75">
      <c r="A103" s="236">
        <f t="shared" si="7"/>
        <v>102</v>
      </c>
      <c r="B103" s="182">
        <v>1420407</v>
      </c>
      <c r="C103" s="204" t="s">
        <v>673</v>
      </c>
      <c r="D103" s="182" t="s">
        <v>258</v>
      </c>
      <c r="E103" s="182">
        <v>2432</v>
      </c>
      <c r="F103" s="182">
        <v>534</v>
      </c>
      <c r="G103" s="182" t="s">
        <v>856</v>
      </c>
      <c r="H103" s="296"/>
      <c r="I103" s="232">
        <f t="shared" si="4"/>
        <v>2</v>
      </c>
      <c r="J103" s="232" t="str">
        <f t="shared" si="5"/>
        <v>L</v>
      </c>
      <c r="K103" s="239">
        <f t="shared" si="6"/>
        <v>0</v>
      </c>
      <c r="L103" s="263"/>
    </row>
    <row r="104" spans="1:12" ht="12.75">
      <c r="A104" s="236">
        <f t="shared" si="7"/>
        <v>103</v>
      </c>
      <c r="B104" s="182">
        <v>1130695</v>
      </c>
      <c r="C104" s="204" t="s">
        <v>674</v>
      </c>
      <c r="D104" s="182" t="s">
        <v>247</v>
      </c>
      <c r="E104" s="182">
        <v>2431</v>
      </c>
      <c r="F104" s="182">
        <v>530</v>
      </c>
      <c r="G104" s="182" t="s">
        <v>838</v>
      </c>
      <c r="H104" s="296"/>
      <c r="I104" s="232">
        <f t="shared" si="4"/>
        <v>4</v>
      </c>
      <c r="J104" s="232" t="str">
        <f t="shared" si="5"/>
        <v>F</v>
      </c>
      <c r="K104" s="239">
        <f t="shared" si="6"/>
        <v>0</v>
      </c>
      <c r="L104" s="263"/>
    </row>
    <row r="105" spans="1:12" ht="12.75">
      <c r="A105" s="236">
        <f t="shared" si="7"/>
        <v>104</v>
      </c>
      <c r="B105" s="182">
        <v>1060566</v>
      </c>
      <c r="C105" s="204" t="s">
        <v>500</v>
      </c>
      <c r="D105" s="182" t="s">
        <v>249</v>
      </c>
      <c r="E105" s="182">
        <v>2425</v>
      </c>
      <c r="F105" s="182">
        <v>528</v>
      </c>
      <c r="G105" s="182" t="s">
        <v>579</v>
      </c>
      <c r="H105" s="296"/>
      <c r="I105" s="232">
        <f t="shared" si="4"/>
        <v>4</v>
      </c>
      <c r="J105" s="232" t="str">
        <f t="shared" si="5"/>
        <v>B</v>
      </c>
      <c r="K105" s="239">
        <f t="shared" si="6"/>
        <v>0</v>
      </c>
      <c r="L105" s="263"/>
    </row>
    <row r="106" spans="1:12" ht="12.75">
      <c r="A106" s="236">
        <f t="shared" si="7"/>
        <v>105</v>
      </c>
      <c r="B106" s="182">
        <v>2593014</v>
      </c>
      <c r="C106" s="204" t="s">
        <v>675</v>
      </c>
      <c r="D106" s="182" t="s">
        <v>249</v>
      </c>
      <c r="E106" s="182">
        <v>2425</v>
      </c>
      <c r="F106" s="182">
        <v>528</v>
      </c>
      <c r="G106" s="182" t="s">
        <v>850</v>
      </c>
      <c r="H106" s="296"/>
      <c r="I106" s="232">
        <f t="shared" si="4"/>
        <v>4</v>
      </c>
      <c r="J106" s="232" t="str">
        <f t="shared" si="5"/>
        <v>L</v>
      </c>
      <c r="K106" s="239">
        <f t="shared" si="6"/>
        <v>0</v>
      </c>
      <c r="L106" s="263"/>
    </row>
    <row r="107" spans="1:12" ht="12.75">
      <c r="A107" s="236">
        <f t="shared" si="7"/>
        <v>106</v>
      </c>
      <c r="B107" s="182">
        <v>2059963</v>
      </c>
      <c r="C107" s="204" t="s">
        <v>676</v>
      </c>
      <c r="D107" s="182" t="s">
        <v>248</v>
      </c>
      <c r="E107" s="182">
        <v>2418</v>
      </c>
      <c r="F107" s="182">
        <v>524</v>
      </c>
      <c r="G107" s="182" t="s">
        <v>862</v>
      </c>
      <c r="H107" s="296"/>
      <c r="I107" s="232">
        <f t="shared" si="4"/>
        <v>3</v>
      </c>
      <c r="J107" s="232" t="str">
        <f t="shared" si="5"/>
        <v>L</v>
      </c>
      <c r="K107" s="239">
        <f t="shared" si="6"/>
        <v>0</v>
      </c>
      <c r="L107" s="263"/>
    </row>
    <row r="108" spans="1:12" ht="12.75">
      <c r="A108" s="236">
        <f t="shared" si="7"/>
        <v>107</v>
      </c>
      <c r="B108" s="182">
        <v>1001301</v>
      </c>
      <c r="C108" s="204" t="s">
        <v>677</v>
      </c>
      <c r="D108" s="182">
        <v>7</v>
      </c>
      <c r="E108" s="182">
        <v>2416</v>
      </c>
      <c r="F108" s="182">
        <v>522</v>
      </c>
      <c r="G108" s="182" t="s">
        <v>851</v>
      </c>
      <c r="H108" s="296"/>
      <c r="I108" s="232">
        <f t="shared" si="4"/>
        <v>7</v>
      </c>
      <c r="J108" s="232" t="str">
        <f t="shared" si="5"/>
        <v>L</v>
      </c>
      <c r="K108" s="239">
        <f t="shared" si="6"/>
        <v>0</v>
      </c>
      <c r="L108" s="263"/>
    </row>
    <row r="109" spans="1:12" ht="12.75">
      <c r="A109" s="236">
        <f t="shared" si="7"/>
        <v>108</v>
      </c>
      <c r="B109" s="182">
        <v>1078239</v>
      </c>
      <c r="C109" s="204" t="s">
        <v>678</v>
      </c>
      <c r="D109" s="182" t="s">
        <v>250</v>
      </c>
      <c r="E109" s="182">
        <v>2413</v>
      </c>
      <c r="F109" s="182">
        <v>520</v>
      </c>
      <c r="G109" s="182" t="s">
        <v>567</v>
      </c>
      <c r="H109" s="296"/>
      <c r="I109" s="232">
        <f t="shared" si="4"/>
        <v>4</v>
      </c>
      <c r="J109" s="232" t="str">
        <f t="shared" si="5"/>
        <v>J</v>
      </c>
      <c r="K109" s="239">
        <f t="shared" si="6"/>
        <v>0</v>
      </c>
      <c r="L109" s="263"/>
    </row>
    <row r="110" spans="1:12" ht="12.75">
      <c r="A110" s="236">
        <f t="shared" si="7"/>
        <v>109</v>
      </c>
      <c r="B110" s="182">
        <v>2275503</v>
      </c>
      <c r="C110" s="204" t="s">
        <v>679</v>
      </c>
      <c r="D110" s="182" t="s">
        <v>248</v>
      </c>
      <c r="E110" s="182">
        <v>2411</v>
      </c>
      <c r="F110" s="182">
        <v>518</v>
      </c>
      <c r="G110" s="182" t="s">
        <v>839</v>
      </c>
      <c r="H110" s="296"/>
      <c r="I110" s="232">
        <f t="shared" si="4"/>
        <v>3</v>
      </c>
      <c r="J110" s="232" t="str">
        <f t="shared" si="5"/>
        <v>L</v>
      </c>
      <c r="K110" s="239">
        <f t="shared" si="6"/>
        <v>0</v>
      </c>
      <c r="L110" s="263"/>
    </row>
    <row r="111" spans="1:12" ht="12.75">
      <c r="A111" s="236">
        <f t="shared" si="7"/>
        <v>110</v>
      </c>
      <c r="B111" s="182">
        <v>2213404</v>
      </c>
      <c r="C111" s="204" t="s">
        <v>491</v>
      </c>
      <c r="D111" s="182" t="s">
        <v>250</v>
      </c>
      <c r="E111" s="182">
        <v>2407</v>
      </c>
      <c r="F111" s="182">
        <v>516</v>
      </c>
      <c r="G111" s="182" t="s">
        <v>567</v>
      </c>
      <c r="H111" s="296"/>
      <c r="I111" s="232">
        <f t="shared" si="4"/>
        <v>4</v>
      </c>
      <c r="J111" s="232" t="str">
        <f t="shared" si="5"/>
        <v>J</v>
      </c>
      <c r="K111" s="239">
        <f t="shared" si="6"/>
        <v>0</v>
      </c>
      <c r="L111" s="263"/>
    </row>
    <row r="112" spans="1:12" ht="12.75">
      <c r="A112" s="236">
        <f t="shared" si="7"/>
        <v>111</v>
      </c>
      <c r="B112" s="182">
        <v>2186371</v>
      </c>
      <c r="C112" s="204" t="s">
        <v>680</v>
      </c>
      <c r="D112" s="182" t="s">
        <v>252</v>
      </c>
      <c r="E112" s="182">
        <v>2404</v>
      </c>
      <c r="F112" s="182">
        <v>514</v>
      </c>
      <c r="G112" s="182" t="s">
        <v>863</v>
      </c>
      <c r="H112" s="296"/>
      <c r="I112" s="232">
        <f t="shared" si="4"/>
        <v>4</v>
      </c>
      <c r="J112" s="232" t="str">
        <f t="shared" si="5"/>
        <v>T</v>
      </c>
      <c r="K112" s="239">
        <f t="shared" si="6"/>
        <v>0</v>
      </c>
      <c r="L112" s="263"/>
    </row>
    <row r="113" spans="1:12" ht="12.75">
      <c r="A113" s="236">
        <f t="shared" si="7"/>
        <v>112</v>
      </c>
      <c r="B113" s="182">
        <v>1017463</v>
      </c>
      <c r="C113" s="204" t="s">
        <v>681</v>
      </c>
      <c r="D113" s="182" t="s">
        <v>249</v>
      </c>
      <c r="E113" s="182">
        <v>2403</v>
      </c>
      <c r="F113" s="182">
        <v>512</v>
      </c>
      <c r="G113" s="182" t="s">
        <v>564</v>
      </c>
      <c r="H113" s="296"/>
      <c r="I113" s="232">
        <f t="shared" si="4"/>
        <v>4</v>
      </c>
      <c r="J113" s="232" t="str">
        <f t="shared" si="5"/>
        <v>P</v>
      </c>
      <c r="K113" s="239">
        <f t="shared" si="6"/>
        <v>0</v>
      </c>
      <c r="L113" s="263"/>
    </row>
    <row r="114" spans="1:12" ht="12.75">
      <c r="A114" s="236">
        <f t="shared" si="7"/>
        <v>113</v>
      </c>
      <c r="B114" s="182">
        <v>2306381</v>
      </c>
      <c r="C114" s="204" t="s">
        <v>535</v>
      </c>
      <c r="D114" s="182" t="s">
        <v>252</v>
      </c>
      <c r="E114" s="182">
        <v>2403</v>
      </c>
      <c r="F114" s="182">
        <v>512</v>
      </c>
      <c r="G114" s="182" t="s">
        <v>595</v>
      </c>
      <c r="H114" s="296"/>
      <c r="I114" s="232">
        <f t="shared" si="4"/>
        <v>4</v>
      </c>
      <c r="J114" s="232" t="str">
        <f t="shared" si="5"/>
        <v>T</v>
      </c>
      <c r="K114" s="239">
        <f t="shared" si="6"/>
        <v>0</v>
      </c>
      <c r="L114" s="263"/>
    </row>
    <row r="115" spans="1:12" ht="12.75">
      <c r="A115" s="236">
        <f t="shared" si="7"/>
        <v>114</v>
      </c>
      <c r="B115" s="182">
        <v>2072034</v>
      </c>
      <c r="C115" s="204" t="s">
        <v>682</v>
      </c>
      <c r="D115" s="182" t="s">
        <v>250</v>
      </c>
      <c r="E115" s="182">
        <v>2403</v>
      </c>
      <c r="F115" s="182">
        <v>512</v>
      </c>
      <c r="G115" s="182" t="s">
        <v>858</v>
      </c>
      <c r="H115" s="296"/>
      <c r="I115" s="232">
        <f t="shared" si="4"/>
        <v>4</v>
      </c>
      <c r="J115" s="232" t="str">
        <f t="shared" si="5"/>
        <v>C</v>
      </c>
      <c r="K115" s="239">
        <f t="shared" si="6"/>
        <v>0</v>
      </c>
      <c r="L115" s="263"/>
    </row>
    <row r="116" spans="1:12" ht="12.75">
      <c r="A116" s="236">
        <f t="shared" si="7"/>
        <v>115</v>
      </c>
      <c r="B116" s="182">
        <v>2073089</v>
      </c>
      <c r="C116" s="204" t="s">
        <v>683</v>
      </c>
      <c r="D116" s="182" t="s">
        <v>250</v>
      </c>
      <c r="E116" s="182">
        <v>2402</v>
      </c>
      <c r="F116" s="182">
        <v>506</v>
      </c>
      <c r="G116" s="182" t="s">
        <v>841</v>
      </c>
      <c r="H116" s="296"/>
      <c r="I116" s="232">
        <f t="shared" si="4"/>
        <v>4</v>
      </c>
      <c r="J116" s="232" t="str">
        <f t="shared" si="5"/>
        <v>L</v>
      </c>
      <c r="K116" s="239">
        <f t="shared" si="6"/>
        <v>0</v>
      </c>
      <c r="L116" s="263"/>
    </row>
    <row r="117" spans="1:12" ht="12.75">
      <c r="A117" s="236">
        <f t="shared" si="7"/>
        <v>116</v>
      </c>
      <c r="B117" s="182">
        <v>1032004</v>
      </c>
      <c r="C117" s="204" t="s">
        <v>684</v>
      </c>
      <c r="D117" s="182" t="s">
        <v>250</v>
      </c>
      <c r="E117" s="182">
        <v>2402</v>
      </c>
      <c r="F117" s="182">
        <v>506</v>
      </c>
      <c r="G117" s="182" t="s">
        <v>571</v>
      </c>
      <c r="H117" s="296"/>
      <c r="I117" s="232">
        <f t="shared" si="4"/>
        <v>4</v>
      </c>
      <c r="J117" s="232" t="str">
        <f t="shared" si="5"/>
        <v>T</v>
      </c>
      <c r="K117" s="239">
        <f t="shared" si="6"/>
        <v>0</v>
      </c>
      <c r="L117" s="263"/>
    </row>
    <row r="118" spans="1:12" ht="12.75">
      <c r="A118" s="236">
        <f t="shared" si="7"/>
        <v>117</v>
      </c>
      <c r="B118" s="182">
        <v>1013636</v>
      </c>
      <c r="C118" s="204" t="s">
        <v>537</v>
      </c>
      <c r="D118" s="182" t="s">
        <v>249</v>
      </c>
      <c r="E118" s="182">
        <v>2401</v>
      </c>
      <c r="F118" s="182">
        <v>502</v>
      </c>
      <c r="G118" s="182" t="s">
        <v>582</v>
      </c>
      <c r="H118" s="296"/>
      <c r="I118" s="232">
        <f t="shared" si="4"/>
        <v>4</v>
      </c>
      <c r="J118" s="232" t="str">
        <f t="shared" si="5"/>
        <v>W</v>
      </c>
      <c r="K118" s="239">
        <f t="shared" si="6"/>
        <v>0</v>
      </c>
      <c r="L118" s="263"/>
    </row>
    <row r="119" spans="1:12" ht="12.75">
      <c r="A119" s="236">
        <f t="shared" si="7"/>
        <v>118</v>
      </c>
      <c r="B119" s="182">
        <v>1022175</v>
      </c>
      <c r="C119" s="204" t="s">
        <v>90</v>
      </c>
      <c r="D119" s="182" t="s">
        <v>2</v>
      </c>
      <c r="E119" s="182">
        <v>2401</v>
      </c>
      <c r="F119" s="182">
        <v>502</v>
      </c>
      <c r="G119" s="182" t="s">
        <v>84</v>
      </c>
      <c r="H119" s="296"/>
      <c r="I119" s="232">
        <f t="shared" si="4"/>
        <v>5</v>
      </c>
      <c r="J119" s="232" t="str">
        <f t="shared" si="5"/>
        <v>X</v>
      </c>
      <c r="K119" s="239">
        <f t="shared" si="6"/>
        <v>1</v>
      </c>
      <c r="L119" s="263"/>
    </row>
    <row r="120" spans="1:12" ht="12.75">
      <c r="A120" s="236">
        <f t="shared" si="7"/>
        <v>119</v>
      </c>
      <c r="B120" s="182">
        <v>1057514</v>
      </c>
      <c r="C120" s="204" t="s">
        <v>520</v>
      </c>
      <c r="D120" s="182" t="s">
        <v>0</v>
      </c>
      <c r="E120" s="182">
        <v>2401</v>
      </c>
      <c r="F120" s="182">
        <v>502</v>
      </c>
      <c r="G120" s="182" t="s">
        <v>565</v>
      </c>
      <c r="H120" s="296"/>
      <c r="I120" s="232">
        <f t="shared" si="4"/>
        <v>5</v>
      </c>
      <c r="J120" s="232" t="str">
        <f t="shared" si="5"/>
        <v>C</v>
      </c>
      <c r="K120" s="239">
        <f t="shared" si="6"/>
        <v>0</v>
      </c>
      <c r="L120" s="263"/>
    </row>
    <row r="121" spans="1:12" ht="12.75">
      <c r="A121" s="236">
        <f t="shared" si="7"/>
        <v>120</v>
      </c>
      <c r="B121" s="182">
        <v>1170311</v>
      </c>
      <c r="C121" s="204" t="s">
        <v>536</v>
      </c>
      <c r="D121" s="182" t="s">
        <v>252</v>
      </c>
      <c r="E121" s="182">
        <v>2398</v>
      </c>
      <c r="F121" s="182">
        <v>496</v>
      </c>
      <c r="G121" s="182" t="s">
        <v>573</v>
      </c>
      <c r="H121" s="296"/>
      <c r="I121" s="232">
        <f t="shared" si="4"/>
        <v>4</v>
      </c>
      <c r="J121" s="232" t="str">
        <f t="shared" si="5"/>
        <v>J</v>
      </c>
      <c r="K121" s="239">
        <f t="shared" si="6"/>
        <v>0</v>
      </c>
      <c r="L121" s="263"/>
    </row>
    <row r="122" spans="1:12" ht="12.75">
      <c r="A122" s="236">
        <f t="shared" si="7"/>
        <v>121</v>
      </c>
      <c r="B122" s="182">
        <v>2335794</v>
      </c>
      <c r="C122" s="204" t="s">
        <v>685</v>
      </c>
      <c r="D122" s="182" t="s">
        <v>0</v>
      </c>
      <c r="E122" s="182">
        <v>2397</v>
      </c>
      <c r="F122" s="182">
        <v>494</v>
      </c>
      <c r="G122" s="182" t="s">
        <v>864</v>
      </c>
      <c r="H122" s="296"/>
      <c r="I122" s="232">
        <f t="shared" si="4"/>
        <v>5</v>
      </c>
      <c r="J122" s="232" t="str">
        <f t="shared" si="5"/>
        <v>L</v>
      </c>
      <c r="K122" s="239">
        <f t="shared" si="6"/>
        <v>0</v>
      </c>
      <c r="L122" s="263"/>
    </row>
    <row r="123" spans="1:12" ht="12.75">
      <c r="A123" s="236">
        <f t="shared" si="7"/>
        <v>122</v>
      </c>
      <c r="B123" s="182">
        <v>1013941</v>
      </c>
      <c r="C123" s="204" t="s">
        <v>686</v>
      </c>
      <c r="D123" s="182" t="s">
        <v>247</v>
      </c>
      <c r="E123" s="182">
        <v>2397</v>
      </c>
      <c r="F123" s="182">
        <v>494</v>
      </c>
      <c r="G123" s="182" t="s">
        <v>865</v>
      </c>
      <c r="H123" s="296"/>
      <c r="I123" s="232">
        <f t="shared" si="4"/>
        <v>4</v>
      </c>
      <c r="J123" s="232" t="str">
        <f t="shared" si="5"/>
        <v>T</v>
      </c>
      <c r="K123" s="239">
        <f t="shared" si="6"/>
        <v>0</v>
      </c>
      <c r="L123" s="263"/>
    </row>
    <row r="124" spans="1:12" ht="12.75">
      <c r="A124" s="236">
        <f t="shared" si="7"/>
        <v>123</v>
      </c>
      <c r="B124" s="182">
        <v>2593356</v>
      </c>
      <c r="C124" s="204" t="s">
        <v>485</v>
      </c>
      <c r="D124" s="182" t="s">
        <v>249</v>
      </c>
      <c r="E124" s="182">
        <v>2396</v>
      </c>
      <c r="F124" s="182">
        <v>490</v>
      </c>
      <c r="G124" s="182" t="s">
        <v>573</v>
      </c>
      <c r="H124" s="296"/>
      <c r="I124" s="232">
        <f t="shared" si="4"/>
        <v>4</v>
      </c>
      <c r="J124" s="232" t="str">
        <f t="shared" si="5"/>
        <v>J</v>
      </c>
      <c r="K124" s="239">
        <f t="shared" si="6"/>
        <v>0</v>
      </c>
      <c r="L124" s="263"/>
    </row>
    <row r="125" spans="1:12" ht="12.75">
      <c r="A125" s="236">
        <f t="shared" si="7"/>
        <v>124</v>
      </c>
      <c r="B125" s="182">
        <v>2529769</v>
      </c>
      <c r="C125" s="204" t="s">
        <v>687</v>
      </c>
      <c r="D125" s="182" t="s">
        <v>250</v>
      </c>
      <c r="E125" s="182">
        <v>2396</v>
      </c>
      <c r="F125" s="182">
        <v>490</v>
      </c>
      <c r="G125" s="182" t="s">
        <v>848</v>
      </c>
      <c r="H125" s="296"/>
      <c r="I125" s="232">
        <f t="shared" si="4"/>
        <v>4</v>
      </c>
      <c r="J125" s="232" t="str">
        <f t="shared" si="5"/>
        <v>L</v>
      </c>
      <c r="K125" s="239">
        <f t="shared" si="6"/>
        <v>0</v>
      </c>
      <c r="L125" s="263"/>
    </row>
    <row r="126" spans="1:12" ht="12.75">
      <c r="A126" s="236">
        <f t="shared" si="7"/>
        <v>125</v>
      </c>
      <c r="B126" s="182">
        <v>2328014</v>
      </c>
      <c r="C126" s="204" t="s">
        <v>511</v>
      </c>
      <c r="D126" s="182" t="s">
        <v>250</v>
      </c>
      <c r="E126" s="182">
        <v>2395</v>
      </c>
      <c r="F126" s="182">
        <v>486</v>
      </c>
      <c r="G126" s="182" t="s">
        <v>565</v>
      </c>
      <c r="H126" s="296"/>
      <c r="I126" s="232">
        <f t="shared" si="4"/>
        <v>4</v>
      </c>
      <c r="J126" s="232" t="str">
        <f t="shared" si="5"/>
        <v>C</v>
      </c>
      <c r="K126" s="239">
        <f t="shared" si="6"/>
        <v>0</v>
      </c>
      <c r="L126" s="263"/>
    </row>
    <row r="127" spans="1:12" ht="12.75">
      <c r="A127" s="236">
        <f t="shared" si="7"/>
        <v>126</v>
      </c>
      <c r="B127" s="182">
        <v>1307401</v>
      </c>
      <c r="C127" s="204" t="s">
        <v>524</v>
      </c>
      <c r="D127" s="182" t="s">
        <v>14</v>
      </c>
      <c r="E127" s="182">
        <v>2394</v>
      </c>
      <c r="F127" s="182">
        <v>484</v>
      </c>
      <c r="G127" s="182" t="s">
        <v>589</v>
      </c>
      <c r="H127" s="296"/>
      <c r="I127" s="232">
        <f t="shared" si="4"/>
        <v>6</v>
      </c>
      <c r="J127" s="232" t="str">
        <f t="shared" si="5"/>
        <v>T</v>
      </c>
      <c r="K127" s="239">
        <f t="shared" si="6"/>
        <v>0</v>
      </c>
      <c r="L127" s="263"/>
    </row>
    <row r="128" spans="1:12" ht="12.75">
      <c r="A128" s="236">
        <f t="shared" si="7"/>
        <v>127</v>
      </c>
      <c r="B128" s="182">
        <v>2133693</v>
      </c>
      <c r="C128" s="204" t="s">
        <v>688</v>
      </c>
      <c r="D128" s="182" t="s">
        <v>250</v>
      </c>
      <c r="E128" s="182">
        <v>2393</v>
      </c>
      <c r="F128" s="182">
        <v>482</v>
      </c>
      <c r="G128" s="182" t="s">
        <v>863</v>
      </c>
      <c r="H128" s="296"/>
      <c r="I128" s="232">
        <f t="shared" si="4"/>
        <v>4</v>
      </c>
      <c r="J128" s="232" t="str">
        <f t="shared" si="5"/>
        <v>T</v>
      </c>
      <c r="K128" s="239">
        <f t="shared" si="6"/>
        <v>0</v>
      </c>
      <c r="L128" s="263"/>
    </row>
    <row r="129" spans="1:12" ht="12.75">
      <c r="A129" s="236">
        <f t="shared" si="7"/>
        <v>128</v>
      </c>
      <c r="B129" s="182">
        <v>2269738</v>
      </c>
      <c r="C129" s="204" t="s">
        <v>493</v>
      </c>
      <c r="D129" s="182" t="s">
        <v>252</v>
      </c>
      <c r="E129" s="182">
        <v>2393</v>
      </c>
      <c r="F129" s="182">
        <v>482</v>
      </c>
      <c r="G129" s="182" t="s">
        <v>577</v>
      </c>
      <c r="H129" s="296"/>
      <c r="I129" s="232">
        <f t="shared" si="4"/>
        <v>4</v>
      </c>
      <c r="J129" s="232" t="str">
        <f t="shared" si="5"/>
        <v>J</v>
      </c>
      <c r="K129" s="239">
        <f t="shared" si="6"/>
        <v>0</v>
      </c>
      <c r="L129" s="263"/>
    </row>
    <row r="130" spans="1:12" ht="12.75">
      <c r="A130" s="236">
        <f t="shared" si="7"/>
        <v>129</v>
      </c>
      <c r="B130" s="182">
        <v>2373724</v>
      </c>
      <c r="C130" s="204" t="s">
        <v>534</v>
      </c>
      <c r="D130" s="182" t="s">
        <v>252</v>
      </c>
      <c r="E130" s="182">
        <v>2393</v>
      </c>
      <c r="F130" s="182">
        <v>482</v>
      </c>
      <c r="G130" s="182" t="s">
        <v>594</v>
      </c>
      <c r="H130" s="296"/>
      <c r="I130" s="232">
        <f aca="true" t="shared" si="8" ref="I130:I193">IF(D130="",0,VALUE(LEFT(D130)))</f>
        <v>4</v>
      </c>
      <c r="J130" s="232" t="str">
        <f aca="true" t="shared" si="9" ref="J130:J193">LEFT(G130)</f>
        <v>C</v>
      </c>
      <c r="K130" s="239">
        <f aca="true" t="shared" si="10" ref="K130:K193">IF(AND(I130&gt;4,J130="X"),1,0)</f>
        <v>0</v>
      </c>
      <c r="L130" s="263"/>
    </row>
    <row r="131" spans="1:12" ht="12.75">
      <c r="A131" s="236">
        <f aca="true" t="shared" si="11" ref="A131:A194">A130+1</f>
        <v>130</v>
      </c>
      <c r="B131" s="182">
        <v>2155834</v>
      </c>
      <c r="C131" s="204" t="s">
        <v>689</v>
      </c>
      <c r="D131" s="182" t="s">
        <v>252</v>
      </c>
      <c r="E131" s="182">
        <v>2392</v>
      </c>
      <c r="F131" s="182">
        <v>476</v>
      </c>
      <c r="G131" s="182" t="s">
        <v>866</v>
      </c>
      <c r="H131" s="296"/>
      <c r="I131" s="232">
        <f t="shared" si="8"/>
        <v>4</v>
      </c>
      <c r="J131" s="232" t="str">
        <f t="shared" si="9"/>
        <v>L</v>
      </c>
      <c r="K131" s="239">
        <f t="shared" si="10"/>
        <v>0</v>
      </c>
      <c r="L131" s="263"/>
    </row>
    <row r="132" spans="1:12" ht="12.75">
      <c r="A132" s="236">
        <f t="shared" si="11"/>
        <v>131</v>
      </c>
      <c r="B132" s="182">
        <v>1001680</v>
      </c>
      <c r="C132" s="204" t="s">
        <v>690</v>
      </c>
      <c r="D132" s="182">
        <v>7</v>
      </c>
      <c r="E132" s="182">
        <v>2387</v>
      </c>
      <c r="F132" s="182">
        <v>474</v>
      </c>
      <c r="G132" s="182" t="s">
        <v>837</v>
      </c>
      <c r="H132" s="296"/>
      <c r="I132" s="232">
        <f t="shared" si="8"/>
        <v>7</v>
      </c>
      <c r="J132" s="232" t="str">
        <f t="shared" si="9"/>
        <v>F</v>
      </c>
      <c r="K132" s="239">
        <f t="shared" si="10"/>
        <v>0</v>
      </c>
      <c r="L132" s="263"/>
    </row>
    <row r="133" spans="1:12" ht="12.75">
      <c r="A133" s="236">
        <f t="shared" si="11"/>
        <v>132</v>
      </c>
      <c r="B133" s="182">
        <v>2388795</v>
      </c>
      <c r="C133" s="204" t="s">
        <v>691</v>
      </c>
      <c r="D133" s="182" t="s">
        <v>249</v>
      </c>
      <c r="E133" s="182">
        <v>2386</v>
      </c>
      <c r="F133" s="182">
        <v>472</v>
      </c>
      <c r="G133" s="182" t="s">
        <v>838</v>
      </c>
      <c r="H133" s="296"/>
      <c r="I133" s="232">
        <f t="shared" si="8"/>
        <v>4</v>
      </c>
      <c r="J133" s="232" t="str">
        <f t="shared" si="9"/>
        <v>F</v>
      </c>
      <c r="K133" s="239">
        <f t="shared" si="10"/>
        <v>0</v>
      </c>
      <c r="L133" s="263"/>
    </row>
    <row r="134" spans="1:12" ht="12.75">
      <c r="A134" s="236">
        <f t="shared" si="11"/>
        <v>133</v>
      </c>
      <c r="B134" s="182">
        <v>2204314</v>
      </c>
      <c r="C134" s="204" t="s">
        <v>518</v>
      </c>
      <c r="D134" s="182" t="s">
        <v>252</v>
      </c>
      <c r="E134" s="182">
        <v>2381</v>
      </c>
      <c r="F134" s="182">
        <v>470</v>
      </c>
      <c r="G134" s="182" t="s">
        <v>570</v>
      </c>
      <c r="H134" s="296"/>
      <c r="I134" s="232">
        <f t="shared" si="8"/>
        <v>4</v>
      </c>
      <c r="J134" s="232" t="str">
        <f t="shared" si="9"/>
        <v>C</v>
      </c>
      <c r="K134" s="239">
        <f t="shared" si="10"/>
        <v>0</v>
      </c>
      <c r="L134" s="263"/>
    </row>
    <row r="135" spans="1:12" ht="12.75">
      <c r="A135" s="236">
        <f t="shared" si="11"/>
        <v>134</v>
      </c>
      <c r="B135" s="182">
        <v>2592058</v>
      </c>
      <c r="C135" s="204" t="s">
        <v>401</v>
      </c>
      <c r="D135" s="182" t="s">
        <v>249</v>
      </c>
      <c r="E135" s="182">
        <v>2381</v>
      </c>
      <c r="F135" s="182">
        <v>470</v>
      </c>
      <c r="G135" s="182" t="s">
        <v>144</v>
      </c>
      <c r="H135" s="296"/>
      <c r="I135" s="232">
        <f t="shared" si="8"/>
        <v>4</v>
      </c>
      <c r="J135" s="232" t="str">
        <f t="shared" si="9"/>
        <v>X</v>
      </c>
      <c r="K135" s="239">
        <f t="shared" si="10"/>
        <v>0</v>
      </c>
      <c r="L135" s="263"/>
    </row>
    <row r="136" spans="1:12" ht="12.75">
      <c r="A136" s="236">
        <f t="shared" si="11"/>
        <v>135</v>
      </c>
      <c r="B136" s="182">
        <v>1047515</v>
      </c>
      <c r="C136" s="204" t="s">
        <v>692</v>
      </c>
      <c r="D136" s="182" t="s">
        <v>250</v>
      </c>
      <c r="E136" s="182">
        <v>2380</v>
      </c>
      <c r="F136" s="182">
        <v>466</v>
      </c>
      <c r="G136" s="182" t="s">
        <v>850</v>
      </c>
      <c r="H136" s="296"/>
      <c r="I136" s="232">
        <f t="shared" si="8"/>
        <v>4</v>
      </c>
      <c r="J136" s="232" t="str">
        <f t="shared" si="9"/>
        <v>L</v>
      </c>
      <c r="K136" s="239">
        <f t="shared" si="10"/>
        <v>0</v>
      </c>
      <c r="L136" s="263"/>
    </row>
    <row r="137" spans="1:12" ht="12.75">
      <c r="A137" s="236">
        <f t="shared" si="11"/>
        <v>136</v>
      </c>
      <c r="B137" s="182">
        <v>1013726</v>
      </c>
      <c r="C137" s="204" t="s">
        <v>693</v>
      </c>
      <c r="D137" s="182" t="s">
        <v>250</v>
      </c>
      <c r="E137" s="182">
        <v>2380</v>
      </c>
      <c r="F137" s="182">
        <v>466</v>
      </c>
      <c r="G137" s="182" t="s">
        <v>564</v>
      </c>
      <c r="H137" s="296"/>
      <c r="I137" s="232">
        <f t="shared" si="8"/>
        <v>4</v>
      </c>
      <c r="J137" s="232" t="str">
        <f t="shared" si="9"/>
        <v>P</v>
      </c>
      <c r="K137" s="239">
        <f t="shared" si="10"/>
        <v>0</v>
      </c>
      <c r="L137" s="263"/>
    </row>
    <row r="138" spans="1:12" ht="12.75">
      <c r="A138" s="236">
        <f t="shared" si="11"/>
        <v>137</v>
      </c>
      <c r="B138" s="182">
        <v>2114018</v>
      </c>
      <c r="C138" s="204" t="s">
        <v>694</v>
      </c>
      <c r="D138" s="182" t="s">
        <v>7</v>
      </c>
      <c r="E138" s="182">
        <v>2379</v>
      </c>
      <c r="F138" s="182">
        <v>462</v>
      </c>
      <c r="G138" s="182" t="s">
        <v>833</v>
      </c>
      <c r="H138" s="296"/>
      <c r="I138" s="232">
        <f t="shared" si="8"/>
        <v>5</v>
      </c>
      <c r="J138" s="232" t="str">
        <f t="shared" si="9"/>
        <v>L</v>
      </c>
      <c r="K138" s="239">
        <f t="shared" si="10"/>
        <v>0</v>
      </c>
      <c r="L138" s="263"/>
    </row>
    <row r="139" spans="1:12" ht="12.75">
      <c r="A139" s="236">
        <f t="shared" si="11"/>
        <v>138</v>
      </c>
      <c r="B139" s="182">
        <v>2519456</v>
      </c>
      <c r="C139" s="204" t="s">
        <v>394</v>
      </c>
      <c r="D139" s="182" t="s">
        <v>249</v>
      </c>
      <c r="E139" s="182">
        <v>2378</v>
      </c>
      <c r="F139" s="182">
        <v>460</v>
      </c>
      <c r="G139" s="182" t="s">
        <v>144</v>
      </c>
      <c r="H139" s="296"/>
      <c r="I139" s="232">
        <f t="shared" si="8"/>
        <v>4</v>
      </c>
      <c r="J139" s="232" t="str">
        <f t="shared" si="9"/>
        <v>X</v>
      </c>
      <c r="K139" s="239">
        <f t="shared" si="10"/>
        <v>0</v>
      </c>
      <c r="L139" s="263"/>
    </row>
    <row r="140" spans="1:12" ht="12.75">
      <c r="A140" s="236">
        <f t="shared" si="11"/>
        <v>139</v>
      </c>
      <c r="B140" s="182">
        <v>1041848</v>
      </c>
      <c r="C140" s="204" t="s">
        <v>106</v>
      </c>
      <c r="D140" s="182" t="s">
        <v>7</v>
      </c>
      <c r="E140" s="182">
        <v>2378</v>
      </c>
      <c r="F140" s="182">
        <v>460</v>
      </c>
      <c r="G140" s="182" t="s">
        <v>99</v>
      </c>
      <c r="H140" s="296"/>
      <c r="I140" s="232">
        <f t="shared" si="8"/>
        <v>5</v>
      </c>
      <c r="J140" s="232" t="str">
        <f t="shared" si="9"/>
        <v>X</v>
      </c>
      <c r="K140" s="239">
        <f t="shared" si="10"/>
        <v>1</v>
      </c>
      <c r="L140" s="263"/>
    </row>
    <row r="141" spans="1:12" ht="12.75">
      <c r="A141" s="236">
        <f t="shared" si="11"/>
        <v>140</v>
      </c>
      <c r="B141" s="182">
        <v>2528658</v>
      </c>
      <c r="C141" s="204" t="s">
        <v>695</v>
      </c>
      <c r="D141" s="182" t="s">
        <v>252</v>
      </c>
      <c r="E141" s="182">
        <v>2374</v>
      </c>
      <c r="F141" s="182">
        <v>456</v>
      </c>
      <c r="G141" s="182" t="s">
        <v>850</v>
      </c>
      <c r="H141" s="296"/>
      <c r="I141" s="232">
        <f t="shared" si="8"/>
        <v>4</v>
      </c>
      <c r="J141" s="232" t="str">
        <f t="shared" si="9"/>
        <v>L</v>
      </c>
      <c r="K141" s="239">
        <f t="shared" si="10"/>
        <v>0</v>
      </c>
      <c r="L141" s="263"/>
    </row>
    <row r="142" spans="1:12" ht="12.75">
      <c r="A142" s="236">
        <f t="shared" si="11"/>
        <v>141</v>
      </c>
      <c r="B142" s="182">
        <v>2072493</v>
      </c>
      <c r="C142" s="204" t="s">
        <v>542</v>
      </c>
      <c r="D142" s="182" t="s">
        <v>0</v>
      </c>
      <c r="E142" s="182">
        <v>2373</v>
      </c>
      <c r="F142" s="182">
        <v>454</v>
      </c>
      <c r="G142" s="182" t="s">
        <v>592</v>
      </c>
      <c r="H142" s="296"/>
      <c r="I142" s="232">
        <f t="shared" si="8"/>
        <v>5</v>
      </c>
      <c r="J142" s="232" t="str">
        <f t="shared" si="9"/>
        <v>C</v>
      </c>
      <c r="K142" s="239">
        <f t="shared" si="10"/>
        <v>0</v>
      </c>
      <c r="L142" s="263"/>
    </row>
    <row r="143" spans="1:12" ht="12.75">
      <c r="A143" s="236">
        <f t="shared" si="11"/>
        <v>142</v>
      </c>
      <c r="B143" s="182">
        <v>2501254</v>
      </c>
      <c r="C143" s="204" t="s">
        <v>696</v>
      </c>
      <c r="D143" s="182" t="s">
        <v>0</v>
      </c>
      <c r="E143" s="182">
        <v>2372</v>
      </c>
      <c r="F143" s="182">
        <v>452</v>
      </c>
      <c r="G143" s="182" t="s">
        <v>867</v>
      </c>
      <c r="H143" s="296"/>
      <c r="I143" s="232">
        <f t="shared" si="8"/>
        <v>5</v>
      </c>
      <c r="J143" s="232" t="str">
        <f t="shared" si="9"/>
        <v>L</v>
      </c>
      <c r="K143" s="239">
        <f t="shared" si="10"/>
        <v>0</v>
      </c>
      <c r="L143" s="263"/>
    </row>
    <row r="144" spans="1:12" ht="12.75">
      <c r="A144" s="236">
        <f t="shared" si="11"/>
        <v>143</v>
      </c>
      <c r="B144" s="182">
        <v>1730308</v>
      </c>
      <c r="C144" s="204" t="s">
        <v>697</v>
      </c>
      <c r="D144" s="182" t="s">
        <v>247</v>
      </c>
      <c r="E144" s="182">
        <v>2371</v>
      </c>
      <c r="F144" s="182">
        <v>450</v>
      </c>
      <c r="G144" s="182" t="s">
        <v>868</v>
      </c>
      <c r="H144" s="296"/>
      <c r="I144" s="232">
        <f t="shared" si="8"/>
        <v>4</v>
      </c>
      <c r="J144" s="232" t="str">
        <f t="shared" si="9"/>
        <v>F</v>
      </c>
      <c r="K144" s="239">
        <f t="shared" si="10"/>
        <v>0</v>
      </c>
      <c r="L144" s="263"/>
    </row>
    <row r="145" spans="1:12" ht="12.75">
      <c r="A145" s="236">
        <f t="shared" si="11"/>
        <v>144</v>
      </c>
      <c r="B145" s="182">
        <v>1093497</v>
      </c>
      <c r="C145" s="204" t="s">
        <v>698</v>
      </c>
      <c r="D145" s="182" t="s">
        <v>252</v>
      </c>
      <c r="E145" s="182">
        <v>2371</v>
      </c>
      <c r="F145" s="182">
        <v>450</v>
      </c>
      <c r="G145" s="182" t="s">
        <v>851</v>
      </c>
      <c r="H145" s="296"/>
      <c r="I145" s="232">
        <f t="shared" si="8"/>
        <v>4</v>
      </c>
      <c r="J145" s="232" t="str">
        <f t="shared" si="9"/>
        <v>L</v>
      </c>
      <c r="K145" s="239">
        <f t="shared" si="10"/>
        <v>0</v>
      </c>
      <c r="L145" s="263"/>
    </row>
    <row r="146" spans="1:12" ht="12.75">
      <c r="A146" s="236">
        <f t="shared" si="11"/>
        <v>145</v>
      </c>
      <c r="B146" s="182">
        <v>1332109</v>
      </c>
      <c r="C146" s="204" t="s">
        <v>260</v>
      </c>
      <c r="D146" s="182" t="s">
        <v>7</v>
      </c>
      <c r="E146" s="182">
        <v>2371</v>
      </c>
      <c r="F146" s="182">
        <v>450</v>
      </c>
      <c r="G146" s="182" t="s">
        <v>211</v>
      </c>
      <c r="H146" s="296"/>
      <c r="I146" s="232">
        <f t="shared" si="8"/>
        <v>5</v>
      </c>
      <c r="J146" s="232" t="str">
        <f t="shared" si="9"/>
        <v>X</v>
      </c>
      <c r="K146" s="239">
        <f t="shared" si="10"/>
        <v>1</v>
      </c>
      <c r="L146" s="263"/>
    </row>
    <row r="147" spans="1:12" ht="12.75">
      <c r="A147" s="236">
        <f t="shared" si="11"/>
        <v>146</v>
      </c>
      <c r="B147" s="182">
        <v>1074752</v>
      </c>
      <c r="C147" s="204" t="s">
        <v>699</v>
      </c>
      <c r="D147" s="182" t="s">
        <v>249</v>
      </c>
      <c r="E147" s="182">
        <v>2370</v>
      </c>
      <c r="F147" s="182">
        <v>444</v>
      </c>
      <c r="G147" s="182" t="s">
        <v>564</v>
      </c>
      <c r="H147" s="296"/>
      <c r="I147" s="232">
        <f t="shared" si="8"/>
        <v>4</v>
      </c>
      <c r="J147" s="232" t="str">
        <f t="shared" si="9"/>
        <v>P</v>
      </c>
      <c r="K147" s="239">
        <f t="shared" si="10"/>
        <v>0</v>
      </c>
      <c r="L147" s="263"/>
    </row>
    <row r="148" spans="1:12" ht="12.75">
      <c r="A148" s="236">
        <f t="shared" si="11"/>
        <v>147</v>
      </c>
      <c r="B148" s="182">
        <v>1059031</v>
      </c>
      <c r="C148" s="204" t="s">
        <v>148</v>
      </c>
      <c r="D148" s="182" t="s">
        <v>2</v>
      </c>
      <c r="E148" s="182">
        <v>2369</v>
      </c>
      <c r="F148" s="182">
        <v>442</v>
      </c>
      <c r="G148" s="182" t="s">
        <v>144</v>
      </c>
      <c r="H148" s="296"/>
      <c r="I148" s="232">
        <f t="shared" si="8"/>
        <v>5</v>
      </c>
      <c r="J148" s="232" t="str">
        <f t="shared" si="9"/>
        <v>X</v>
      </c>
      <c r="K148" s="239">
        <f t="shared" si="10"/>
        <v>1</v>
      </c>
      <c r="L148" s="263"/>
    </row>
    <row r="149" spans="1:12" ht="12.75">
      <c r="A149" s="236">
        <f t="shared" si="11"/>
        <v>148</v>
      </c>
      <c r="B149" s="182">
        <v>2663154</v>
      </c>
      <c r="C149" s="204" t="s">
        <v>402</v>
      </c>
      <c r="D149" s="182" t="s">
        <v>249</v>
      </c>
      <c r="E149" s="182">
        <v>2369</v>
      </c>
      <c r="F149" s="182">
        <v>442</v>
      </c>
      <c r="G149" s="182" t="s">
        <v>407</v>
      </c>
      <c r="H149" s="296"/>
      <c r="I149" s="232">
        <f t="shared" si="8"/>
        <v>4</v>
      </c>
      <c r="J149" s="232" t="str">
        <f t="shared" si="9"/>
        <v>B</v>
      </c>
      <c r="K149" s="239">
        <f t="shared" si="10"/>
        <v>0</v>
      </c>
      <c r="L149" s="263"/>
    </row>
    <row r="150" spans="1:12" ht="12.75">
      <c r="A150" s="236">
        <f t="shared" si="11"/>
        <v>149</v>
      </c>
      <c r="B150" s="182">
        <v>2067047</v>
      </c>
      <c r="C150" s="204" t="s">
        <v>410</v>
      </c>
      <c r="D150" s="182" t="s">
        <v>249</v>
      </c>
      <c r="E150" s="182">
        <v>2369</v>
      </c>
      <c r="F150" s="182">
        <v>442</v>
      </c>
      <c r="G150" s="182" t="s">
        <v>51</v>
      </c>
      <c r="H150" s="296"/>
      <c r="I150" s="232">
        <f t="shared" si="8"/>
        <v>4</v>
      </c>
      <c r="J150" s="232" t="str">
        <f t="shared" si="9"/>
        <v>X</v>
      </c>
      <c r="K150" s="239">
        <f t="shared" si="10"/>
        <v>0</v>
      </c>
      <c r="L150" s="263"/>
    </row>
    <row r="151" spans="1:12" ht="12.75">
      <c r="A151" s="236">
        <f t="shared" si="11"/>
        <v>150</v>
      </c>
      <c r="B151" s="182">
        <v>1159480</v>
      </c>
      <c r="C151" s="204" t="s">
        <v>700</v>
      </c>
      <c r="D151" s="182" t="s">
        <v>22</v>
      </c>
      <c r="E151" s="182">
        <v>2368</v>
      </c>
      <c r="F151" s="182">
        <v>436</v>
      </c>
      <c r="G151" s="182" t="s">
        <v>847</v>
      </c>
      <c r="H151" s="296"/>
      <c r="I151" s="232">
        <f t="shared" si="8"/>
        <v>6</v>
      </c>
      <c r="J151" s="232" t="str">
        <f t="shared" si="9"/>
        <v>L</v>
      </c>
      <c r="K151" s="239">
        <f t="shared" si="10"/>
        <v>0</v>
      </c>
      <c r="L151" s="263"/>
    </row>
    <row r="152" spans="1:12" ht="12.75">
      <c r="A152" s="236">
        <f t="shared" si="11"/>
        <v>151</v>
      </c>
      <c r="B152" s="182">
        <v>2029595</v>
      </c>
      <c r="C152" s="204" t="s">
        <v>409</v>
      </c>
      <c r="D152" s="182" t="s">
        <v>249</v>
      </c>
      <c r="E152" s="182">
        <v>2365</v>
      </c>
      <c r="F152" s="182">
        <v>434</v>
      </c>
      <c r="G152" s="182" t="s">
        <v>99</v>
      </c>
      <c r="H152" s="296"/>
      <c r="I152" s="232">
        <f t="shared" si="8"/>
        <v>4</v>
      </c>
      <c r="J152" s="232" t="str">
        <f t="shared" si="9"/>
        <v>X</v>
      </c>
      <c r="K152" s="239">
        <f t="shared" si="10"/>
        <v>0</v>
      </c>
      <c r="L152" s="263"/>
    </row>
    <row r="153" spans="1:12" ht="12.75">
      <c r="A153" s="236">
        <f t="shared" si="11"/>
        <v>152</v>
      </c>
      <c r="B153" s="182">
        <v>1075661</v>
      </c>
      <c r="C153" s="204" t="s">
        <v>701</v>
      </c>
      <c r="D153" s="182" t="s">
        <v>247</v>
      </c>
      <c r="E153" s="182">
        <v>2365</v>
      </c>
      <c r="F153" s="182">
        <v>434</v>
      </c>
      <c r="G153" s="182" t="s">
        <v>565</v>
      </c>
      <c r="H153" s="296"/>
      <c r="I153" s="232">
        <f t="shared" si="8"/>
        <v>4</v>
      </c>
      <c r="J153" s="232" t="str">
        <f t="shared" si="9"/>
        <v>C</v>
      </c>
      <c r="K153" s="239">
        <f t="shared" si="10"/>
        <v>0</v>
      </c>
      <c r="L153" s="263"/>
    </row>
    <row r="154" spans="1:12" ht="12.75">
      <c r="A154" s="236">
        <f t="shared" si="11"/>
        <v>153</v>
      </c>
      <c r="B154" s="182">
        <v>1113514</v>
      </c>
      <c r="C154" s="204" t="s">
        <v>543</v>
      </c>
      <c r="D154" s="182" t="s">
        <v>252</v>
      </c>
      <c r="E154" s="182">
        <v>2364</v>
      </c>
      <c r="F154" s="182">
        <v>430</v>
      </c>
      <c r="G154" s="182" t="s">
        <v>586</v>
      </c>
      <c r="H154" s="296"/>
      <c r="I154" s="232">
        <f t="shared" si="8"/>
        <v>4</v>
      </c>
      <c r="J154" s="232" t="str">
        <f t="shared" si="9"/>
        <v>C</v>
      </c>
      <c r="K154" s="239">
        <f t="shared" si="10"/>
        <v>0</v>
      </c>
      <c r="L154" s="263"/>
    </row>
    <row r="155" spans="1:12" ht="12.75">
      <c r="A155" s="236">
        <f t="shared" si="11"/>
        <v>154</v>
      </c>
      <c r="B155" s="182">
        <v>2059895</v>
      </c>
      <c r="C155" s="204" t="s">
        <v>702</v>
      </c>
      <c r="D155" s="182" t="s">
        <v>250</v>
      </c>
      <c r="E155" s="182">
        <v>2362</v>
      </c>
      <c r="F155" s="182">
        <v>428</v>
      </c>
      <c r="G155" s="182" t="s">
        <v>869</v>
      </c>
      <c r="H155" s="296"/>
      <c r="I155" s="232">
        <f t="shared" si="8"/>
        <v>4</v>
      </c>
      <c r="J155" s="232" t="str">
        <f t="shared" si="9"/>
        <v>L</v>
      </c>
      <c r="K155" s="239">
        <f t="shared" si="10"/>
        <v>0</v>
      </c>
      <c r="L155" s="263"/>
    </row>
    <row r="156" spans="1:12" ht="12.75">
      <c r="A156" s="236">
        <f t="shared" si="11"/>
        <v>155</v>
      </c>
      <c r="B156" s="182">
        <v>2519502</v>
      </c>
      <c r="C156" s="204" t="s">
        <v>380</v>
      </c>
      <c r="D156" s="182" t="s">
        <v>252</v>
      </c>
      <c r="E156" s="182">
        <v>2361</v>
      </c>
      <c r="F156" s="182">
        <v>426</v>
      </c>
      <c r="G156" s="182" t="s">
        <v>144</v>
      </c>
      <c r="H156" s="296"/>
      <c r="I156" s="232">
        <f t="shared" si="8"/>
        <v>4</v>
      </c>
      <c r="J156" s="232" t="str">
        <f t="shared" si="9"/>
        <v>X</v>
      </c>
      <c r="K156" s="239">
        <f t="shared" si="10"/>
        <v>0</v>
      </c>
      <c r="L156" s="263"/>
    </row>
    <row r="157" spans="1:12" ht="12.75">
      <c r="A157" s="236">
        <f t="shared" si="11"/>
        <v>156</v>
      </c>
      <c r="B157" s="182">
        <v>2068816</v>
      </c>
      <c r="C157" s="204" t="s">
        <v>482</v>
      </c>
      <c r="D157" s="182" t="s">
        <v>249</v>
      </c>
      <c r="E157" s="182">
        <v>2359</v>
      </c>
      <c r="F157" s="182">
        <v>424</v>
      </c>
      <c r="G157" s="182" t="s">
        <v>570</v>
      </c>
      <c r="H157" s="296"/>
      <c r="I157" s="232">
        <f t="shared" si="8"/>
        <v>4</v>
      </c>
      <c r="J157" s="232" t="str">
        <f t="shared" si="9"/>
        <v>C</v>
      </c>
      <c r="K157" s="239">
        <f t="shared" si="10"/>
        <v>0</v>
      </c>
      <c r="L157" s="263"/>
    </row>
    <row r="158" spans="1:12" ht="12.75">
      <c r="A158" s="236">
        <f t="shared" si="11"/>
        <v>157</v>
      </c>
      <c r="B158" s="182">
        <v>1156652</v>
      </c>
      <c r="C158" s="204" t="s">
        <v>703</v>
      </c>
      <c r="D158" s="182" t="s">
        <v>11</v>
      </c>
      <c r="E158" s="182">
        <v>2357</v>
      </c>
      <c r="F158" s="182">
        <v>422</v>
      </c>
      <c r="G158" s="182" t="s">
        <v>858</v>
      </c>
      <c r="H158" s="296"/>
      <c r="I158" s="232">
        <f t="shared" si="8"/>
        <v>6</v>
      </c>
      <c r="J158" s="232" t="str">
        <f t="shared" si="9"/>
        <v>C</v>
      </c>
      <c r="K158" s="239">
        <f t="shared" si="10"/>
        <v>0</v>
      </c>
      <c r="L158" s="263"/>
    </row>
    <row r="159" spans="1:12" ht="12.75">
      <c r="A159" s="236">
        <f t="shared" si="11"/>
        <v>158</v>
      </c>
      <c r="B159" s="182">
        <v>1013794</v>
      </c>
      <c r="C159" s="204" t="s">
        <v>704</v>
      </c>
      <c r="D159" s="182" t="s">
        <v>2</v>
      </c>
      <c r="E159" s="182">
        <v>2356</v>
      </c>
      <c r="F159" s="182">
        <v>420</v>
      </c>
      <c r="G159" s="182" t="s">
        <v>869</v>
      </c>
      <c r="H159" s="296"/>
      <c r="I159" s="232">
        <f t="shared" si="8"/>
        <v>5</v>
      </c>
      <c r="J159" s="232" t="str">
        <f t="shared" si="9"/>
        <v>L</v>
      </c>
      <c r="K159" s="239">
        <f t="shared" si="10"/>
        <v>0</v>
      </c>
      <c r="L159" s="263"/>
    </row>
    <row r="160" spans="1:12" ht="12.75">
      <c r="A160" s="236">
        <f t="shared" si="11"/>
        <v>159</v>
      </c>
      <c r="B160" s="182">
        <v>1067873</v>
      </c>
      <c r="C160" s="204" t="s">
        <v>705</v>
      </c>
      <c r="D160" s="182" t="s">
        <v>2</v>
      </c>
      <c r="E160" s="182">
        <v>2356</v>
      </c>
      <c r="F160" s="182">
        <v>420</v>
      </c>
      <c r="G160" s="182" t="s">
        <v>571</v>
      </c>
      <c r="H160" s="296"/>
      <c r="I160" s="232">
        <f t="shared" si="8"/>
        <v>5</v>
      </c>
      <c r="J160" s="232" t="str">
        <f t="shared" si="9"/>
        <v>T</v>
      </c>
      <c r="K160" s="239">
        <f t="shared" si="10"/>
        <v>0</v>
      </c>
      <c r="L160" s="263"/>
    </row>
    <row r="161" spans="1:12" ht="12.75">
      <c r="A161" s="236">
        <f t="shared" si="11"/>
        <v>160</v>
      </c>
      <c r="B161" s="182">
        <v>2110362</v>
      </c>
      <c r="C161" s="204" t="s">
        <v>706</v>
      </c>
      <c r="D161" s="182" t="s">
        <v>250</v>
      </c>
      <c r="E161" s="182">
        <v>2355</v>
      </c>
      <c r="F161" s="182">
        <v>416</v>
      </c>
      <c r="G161" s="182" t="s">
        <v>870</v>
      </c>
      <c r="H161" s="296"/>
      <c r="I161" s="232">
        <f t="shared" si="8"/>
        <v>4</v>
      </c>
      <c r="J161" s="232" t="str">
        <f t="shared" si="9"/>
        <v>L</v>
      </c>
      <c r="K161" s="239">
        <f t="shared" si="10"/>
        <v>0</v>
      </c>
      <c r="L161" s="263"/>
    </row>
    <row r="162" spans="1:12" ht="12.75">
      <c r="A162" s="236">
        <f t="shared" si="11"/>
        <v>161</v>
      </c>
      <c r="B162" s="182">
        <v>1023085</v>
      </c>
      <c r="C162" s="204" t="s">
        <v>707</v>
      </c>
      <c r="D162" s="182" t="s">
        <v>0</v>
      </c>
      <c r="E162" s="182">
        <v>2350</v>
      </c>
      <c r="F162" s="182">
        <v>414</v>
      </c>
      <c r="G162" s="182" t="s">
        <v>871</v>
      </c>
      <c r="H162" s="296"/>
      <c r="I162" s="232">
        <f t="shared" si="8"/>
        <v>5</v>
      </c>
      <c r="J162" s="232" t="str">
        <f t="shared" si="9"/>
        <v>P</v>
      </c>
      <c r="K162" s="239">
        <f t="shared" si="10"/>
        <v>0</v>
      </c>
      <c r="L162" s="263"/>
    </row>
    <row r="163" spans="1:12" ht="12.75">
      <c r="A163" s="236">
        <f t="shared" si="11"/>
        <v>162</v>
      </c>
      <c r="B163" s="182">
        <v>2511927</v>
      </c>
      <c r="C163" s="204" t="s">
        <v>418</v>
      </c>
      <c r="D163" s="182" t="s">
        <v>252</v>
      </c>
      <c r="E163" s="182">
        <v>2349</v>
      </c>
      <c r="F163" s="182">
        <v>412</v>
      </c>
      <c r="G163" s="182" t="s">
        <v>194</v>
      </c>
      <c r="H163" s="296"/>
      <c r="I163" s="232">
        <f t="shared" si="8"/>
        <v>4</v>
      </c>
      <c r="J163" s="232" t="str">
        <f t="shared" si="9"/>
        <v>X</v>
      </c>
      <c r="K163" s="239">
        <f t="shared" si="10"/>
        <v>0</v>
      </c>
      <c r="L163" s="263"/>
    </row>
    <row r="164" spans="1:12" ht="12.75">
      <c r="A164" s="236">
        <f t="shared" si="11"/>
        <v>163</v>
      </c>
      <c r="B164" s="182">
        <v>2284912</v>
      </c>
      <c r="C164" s="204" t="s">
        <v>708</v>
      </c>
      <c r="D164" s="182" t="s">
        <v>248</v>
      </c>
      <c r="E164" s="182">
        <v>2348</v>
      </c>
      <c r="F164" s="182">
        <v>410</v>
      </c>
      <c r="G164" s="182" t="s">
        <v>872</v>
      </c>
      <c r="H164" s="296"/>
      <c r="I164" s="232">
        <f t="shared" si="8"/>
        <v>3</v>
      </c>
      <c r="J164" s="232" t="str">
        <f t="shared" si="9"/>
        <v>L</v>
      </c>
      <c r="K164" s="239">
        <f t="shared" si="10"/>
        <v>0</v>
      </c>
      <c r="L164" s="263"/>
    </row>
    <row r="165" spans="1:12" ht="12.75">
      <c r="A165" s="236">
        <f t="shared" si="11"/>
        <v>164</v>
      </c>
      <c r="B165" s="182">
        <v>2066673</v>
      </c>
      <c r="C165" s="204" t="s">
        <v>510</v>
      </c>
      <c r="D165" s="182" t="s">
        <v>249</v>
      </c>
      <c r="E165" s="182">
        <v>2348</v>
      </c>
      <c r="F165" s="182">
        <v>410</v>
      </c>
      <c r="G165" s="182" t="s">
        <v>577</v>
      </c>
      <c r="H165" s="296"/>
      <c r="I165" s="232">
        <f t="shared" si="8"/>
        <v>4</v>
      </c>
      <c r="J165" s="232" t="str">
        <f t="shared" si="9"/>
        <v>J</v>
      </c>
      <c r="K165" s="239">
        <f t="shared" si="10"/>
        <v>0</v>
      </c>
      <c r="L165" s="263"/>
    </row>
    <row r="166" spans="1:12" ht="12.75">
      <c r="A166" s="236">
        <f t="shared" si="11"/>
        <v>165</v>
      </c>
      <c r="B166" s="182">
        <v>2571307</v>
      </c>
      <c r="C166" s="204" t="s">
        <v>709</v>
      </c>
      <c r="D166" s="182" t="s">
        <v>247</v>
      </c>
      <c r="E166" s="182">
        <v>2347</v>
      </c>
      <c r="F166" s="182">
        <v>406</v>
      </c>
      <c r="G166" s="182" t="s">
        <v>473</v>
      </c>
      <c r="H166" s="296"/>
      <c r="I166" s="232">
        <f t="shared" si="8"/>
        <v>4</v>
      </c>
      <c r="J166" s="232" t="str">
        <f t="shared" si="9"/>
        <v>P</v>
      </c>
      <c r="K166" s="239">
        <f t="shared" si="10"/>
        <v>0</v>
      </c>
      <c r="L166" s="263"/>
    </row>
    <row r="167" spans="1:12" ht="12.75">
      <c r="A167" s="236">
        <f t="shared" si="11"/>
        <v>166</v>
      </c>
      <c r="B167" s="182">
        <v>1016971</v>
      </c>
      <c r="C167" s="204" t="s">
        <v>527</v>
      </c>
      <c r="D167" s="182" t="s">
        <v>249</v>
      </c>
      <c r="E167" s="182">
        <v>2347</v>
      </c>
      <c r="F167" s="182">
        <v>406</v>
      </c>
      <c r="G167" s="182" t="s">
        <v>586</v>
      </c>
      <c r="H167" s="296"/>
      <c r="I167" s="232">
        <f t="shared" si="8"/>
        <v>4</v>
      </c>
      <c r="J167" s="232" t="str">
        <f t="shared" si="9"/>
        <v>C</v>
      </c>
      <c r="K167" s="239">
        <f t="shared" si="10"/>
        <v>0</v>
      </c>
      <c r="L167" s="263"/>
    </row>
    <row r="168" spans="1:12" ht="12.75">
      <c r="A168" s="236">
        <f t="shared" si="11"/>
        <v>167</v>
      </c>
      <c r="B168" s="182">
        <v>2264947</v>
      </c>
      <c r="C168" s="204" t="s">
        <v>710</v>
      </c>
      <c r="D168" s="182" t="s">
        <v>252</v>
      </c>
      <c r="E168" s="182">
        <v>2346</v>
      </c>
      <c r="F168" s="182">
        <v>402</v>
      </c>
      <c r="G168" s="182" t="s">
        <v>844</v>
      </c>
      <c r="H168" s="296"/>
      <c r="I168" s="232">
        <f t="shared" si="8"/>
        <v>4</v>
      </c>
      <c r="J168" s="232" t="str">
        <f t="shared" si="9"/>
        <v>L</v>
      </c>
      <c r="K168" s="239">
        <f t="shared" si="10"/>
        <v>0</v>
      </c>
      <c r="L168" s="263"/>
    </row>
    <row r="169" spans="1:12" ht="12.75">
      <c r="A169" s="236">
        <f t="shared" si="11"/>
        <v>168</v>
      </c>
      <c r="B169" s="182">
        <v>2273633</v>
      </c>
      <c r="C169" s="204" t="s">
        <v>711</v>
      </c>
      <c r="D169" s="182" t="s">
        <v>248</v>
      </c>
      <c r="E169" s="182">
        <v>2343</v>
      </c>
      <c r="F169" s="182">
        <v>400</v>
      </c>
      <c r="G169" s="182" t="s">
        <v>575</v>
      </c>
      <c r="H169" s="296"/>
      <c r="I169" s="232">
        <f t="shared" si="8"/>
        <v>3</v>
      </c>
      <c r="J169" s="232" t="str">
        <f t="shared" si="9"/>
        <v>J</v>
      </c>
      <c r="K169" s="239">
        <f t="shared" si="10"/>
        <v>0</v>
      </c>
      <c r="L169" s="263"/>
    </row>
    <row r="170" spans="1:12" ht="12.75">
      <c r="A170" s="236">
        <f t="shared" si="11"/>
        <v>169</v>
      </c>
      <c r="B170" s="182">
        <v>1211034</v>
      </c>
      <c r="C170" s="204" t="s">
        <v>533</v>
      </c>
      <c r="D170" s="182" t="s">
        <v>0</v>
      </c>
      <c r="E170" s="182">
        <v>2343</v>
      </c>
      <c r="F170" s="182">
        <v>400</v>
      </c>
      <c r="G170" s="182" t="s">
        <v>593</v>
      </c>
      <c r="H170" s="296"/>
      <c r="I170" s="232">
        <f t="shared" si="8"/>
        <v>5</v>
      </c>
      <c r="J170" s="232" t="str">
        <f t="shared" si="9"/>
        <v>J</v>
      </c>
      <c r="K170" s="239">
        <f t="shared" si="10"/>
        <v>0</v>
      </c>
      <c r="L170" s="263"/>
    </row>
    <row r="171" spans="1:12" ht="12.75">
      <c r="A171" s="236">
        <f t="shared" si="11"/>
        <v>170</v>
      </c>
      <c r="B171" s="182">
        <v>1126688</v>
      </c>
      <c r="C171" s="204" t="s">
        <v>712</v>
      </c>
      <c r="D171" s="182" t="s">
        <v>5</v>
      </c>
      <c r="E171" s="182">
        <v>2343</v>
      </c>
      <c r="F171" s="182">
        <v>400</v>
      </c>
      <c r="G171" s="182" t="s">
        <v>851</v>
      </c>
      <c r="H171" s="296"/>
      <c r="I171" s="232">
        <f t="shared" si="8"/>
        <v>5</v>
      </c>
      <c r="J171" s="232" t="str">
        <f t="shared" si="9"/>
        <v>L</v>
      </c>
      <c r="K171" s="239">
        <f t="shared" si="10"/>
        <v>0</v>
      </c>
      <c r="L171" s="263"/>
    </row>
    <row r="172" spans="1:12" ht="12.75">
      <c r="A172" s="236">
        <f t="shared" si="11"/>
        <v>171</v>
      </c>
      <c r="B172" s="182">
        <v>1251478</v>
      </c>
      <c r="C172" s="204" t="s">
        <v>713</v>
      </c>
      <c r="D172" s="182" t="s">
        <v>0</v>
      </c>
      <c r="E172" s="182">
        <v>2342</v>
      </c>
      <c r="F172" s="182">
        <v>394</v>
      </c>
      <c r="G172" s="182" t="s">
        <v>854</v>
      </c>
      <c r="H172" s="296"/>
      <c r="I172" s="232">
        <f t="shared" si="8"/>
        <v>5</v>
      </c>
      <c r="J172" s="232" t="str">
        <f t="shared" si="9"/>
        <v>L</v>
      </c>
      <c r="K172" s="239">
        <f t="shared" si="10"/>
        <v>0</v>
      </c>
      <c r="L172" s="263"/>
    </row>
    <row r="173" spans="1:12" ht="12.75">
      <c r="A173" s="236">
        <f t="shared" si="11"/>
        <v>172</v>
      </c>
      <c r="B173" s="182">
        <v>2712232</v>
      </c>
      <c r="C173" s="204" t="s">
        <v>714</v>
      </c>
      <c r="D173" s="182" t="s">
        <v>247</v>
      </c>
      <c r="E173" s="182">
        <v>2342</v>
      </c>
      <c r="F173" s="182">
        <v>394</v>
      </c>
      <c r="G173" s="182" t="s">
        <v>873</v>
      </c>
      <c r="H173" s="296"/>
      <c r="I173" s="232">
        <f t="shared" si="8"/>
        <v>4</v>
      </c>
      <c r="J173" s="232" t="str">
        <f t="shared" si="9"/>
        <v>F</v>
      </c>
      <c r="K173" s="239">
        <f t="shared" si="10"/>
        <v>0</v>
      </c>
      <c r="L173" s="263"/>
    </row>
    <row r="174" spans="1:12" ht="12.75">
      <c r="A174" s="236">
        <f t="shared" si="11"/>
        <v>173</v>
      </c>
      <c r="B174" s="182">
        <v>1025341</v>
      </c>
      <c r="C174" s="204" t="s">
        <v>715</v>
      </c>
      <c r="D174" s="182" t="s">
        <v>2</v>
      </c>
      <c r="E174" s="182">
        <v>2341</v>
      </c>
      <c r="F174" s="182">
        <v>390</v>
      </c>
      <c r="G174" s="182" t="s">
        <v>869</v>
      </c>
      <c r="H174" s="296"/>
      <c r="I174" s="232">
        <f t="shared" si="8"/>
        <v>5</v>
      </c>
      <c r="J174" s="232" t="str">
        <f t="shared" si="9"/>
        <v>L</v>
      </c>
      <c r="K174" s="239">
        <f t="shared" si="10"/>
        <v>0</v>
      </c>
      <c r="L174" s="263"/>
    </row>
    <row r="175" spans="1:12" ht="12.75">
      <c r="A175" s="236">
        <f t="shared" si="11"/>
        <v>174</v>
      </c>
      <c r="B175" s="182">
        <v>1600582</v>
      </c>
      <c r="C175" s="204" t="s">
        <v>716</v>
      </c>
      <c r="D175" s="182" t="s">
        <v>18</v>
      </c>
      <c r="E175" s="182">
        <v>2341</v>
      </c>
      <c r="F175" s="182">
        <v>390</v>
      </c>
      <c r="G175" s="182" t="s">
        <v>874</v>
      </c>
      <c r="H175" s="296"/>
      <c r="I175" s="232">
        <f t="shared" si="8"/>
        <v>6</v>
      </c>
      <c r="J175" s="232" t="str">
        <f t="shared" si="9"/>
        <v>U</v>
      </c>
      <c r="K175" s="239">
        <f t="shared" si="10"/>
        <v>0</v>
      </c>
      <c r="L175" s="263"/>
    </row>
    <row r="176" spans="1:12" ht="12.75">
      <c r="A176" s="236">
        <f t="shared" si="11"/>
        <v>175</v>
      </c>
      <c r="B176" s="182">
        <v>1192977</v>
      </c>
      <c r="C176" s="204" t="s">
        <v>717</v>
      </c>
      <c r="D176" s="182" t="s">
        <v>252</v>
      </c>
      <c r="E176" s="182">
        <v>2340</v>
      </c>
      <c r="F176" s="182">
        <v>386</v>
      </c>
      <c r="G176" s="182" t="s">
        <v>867</v>
      </c>
      <c r="H176" s="296"/>
      <c r="I176" s="232">
        <f t="shared" si="8"/>
        <v>4</v>
      </c>
      <c r="J176" s="232" t="str">
        <f t="shared" si="9"/>
        <v>L</v>
      </c>
      <c r="K176" s="239">
        <f t="shared" si="10"/>
        <v>0</v>
      </c>
      <c r="L176" s="263"/>
    </row>
    <row r="177" spans="1:12" ht="12.75">
      <c r="A177" s="236">
        <f t="shared" si="11"/>
        <v>176</v>
      </c>
      <c r="B177" s="182">
        <v>1001595</v>
      </c>
      <c r="C177" s="204" t="s">
        <v>504</v>
      </c>
      <c r="D177" s="182" t="s">
        <v>252</v>
      </c>
      <c r="E177" s="182">
        <v>2334</v>
      </c>
      <c r="F177" s="182">
        <v>384</v>
      </c>
      <c r="G177" s="182" t="s">
        <v>582</v>
      </c>
      <c r="H177" s="296"/>
      <c r="I177" s="232">
        <f t="shared" si="8"/>
        <v>4</v>
      </c>
      <c r="J177" s="232" t="str">
        <f t="shared" si="9"/>
        <v>W</v>
      </c>
      <c r="K177" s="239">
        <f t="shared" si="10"/>
        <v>0</v>
      </c>
      <c r="L177" s="263"/>
    </row>
    <row r="178" spans="1:12" ht="12.75">
      <c r="A178" s="236">
        <f t="shared" si="11"/>
        <v>177</v>
      </c>
      <c r="B178" s="182">
        <v>2576824</v>
      </c>
      <c r="C178" s="204" t="s">
        <v>86</v>
      </c>
      <c r="D178" s="182" t="s">
        <v>0</v>
      </c>
      <c r="E178" s="182">
        <v>2333</v>
      </c>
      <c r="F178" s="182">
        <v>382</v>
      </c>
      <c r="G178" s="182" t="s">
        <v>84</v>
      </c>
      <c r="H178" s="296"/>
      <c r="I178" s="232">
        <f t="shared" si="8"/>
        <v>5</v>
      </c>
      <c r="J178" s="232" t="str">
        <f t="shared" si="9"/>
        <v>X</v>
      </c>
      <c r="K178" s="239">
        <f t="shared" si="10"/>
        <v>1</v>
      </c>
      <c r="L178" s="263"/>
    </row>
    <row r="179" spans="1:12" ht="12.75">
      <c r="A179" s="236">
        <f t="shared" si="11"/>
        <v>178</v>
      </c>
      <c r="B179" s="182">
        <v>2059974</v>
      </c>
      <c r="C179" s="204" t="s">
        <v>718</v>
      </c>
      <c r="D179" s="182" t="s">
        <v>247</v>
      </c>
      <c r="E179" s="182">
        <v>2332</v>
      </c>
      <c r="F179" s="182">
        <v>380</v>
      </c>
      <c r="G179" s="182" t="s">
        <v>862</v>
      </c>
      <c r="H179" s="296"/>
      <c r="I179" s="232">
        <f t="shared" si="8"/>
        <v>4</v>
      </c>
      <c r="J179" s="232" t="str">
        <f t="shared" si="9"/>
        <v>L</v>
      </c>
      <c r="K179" s="239">
        <f t="shared" si="10"/>
        <v>0</v>
      </c>
      <c r="L179" s="263"/>
    </row>
    <row r="180" spans="1:12" ht="12.75">
      <c r="A180" s="236">
        <f t="shared" si="11"/>
        <v>179</v>
      </c>
      <c r="B180" s="182">
        <v>1112133</v>
      </c>
      <c r="C180" s="204" t="s">
        <v>182</v>
      </c>
      <c r="D180" s="182" t="s">
        <v>2</v>
      </c>
      <c r="E180" s="182">
        <v>2332</v>
      </c>
      <c r="F180" s="182">
        <v>380</v>
      </c>
      <c r="G180" s="182" t="s">
        <v>181</v>
      </c>
      <c r="H180" s="296"/>
      <c r="I180" s="232">
        <f t="shared" si="8"/>
        <v>5</v>
      </c>
      <c r="J180" s="232" t="str">
        <f t="shared" si="9"/>
        <v>X</v>
      </c>
      <c r="K180" s="239">
        <f t="shared" si="10"/>
        <v>1</v>
      </c>
      <c r="L180" s="263"/>
    </row>
    <row r="181" spans="1:12" ht="12.75">
      <c r="A181" s="236">
        <f t="shared" si="11"/>
        <v>180</v>
      </c>
      <c r="B181" s="182">
        <v>1420216</v>
      </c>
      <c r="C181" s="204" t="s">
        <v>719</v>
      </c>
      <c r="D181" s="182" t="s">
        <v>248</v>
      </c>
      <c r="E181" s="182">
        <v>2332</v>
      </c>
      <c r="F181" s="182">
        <v>380</v>
      </c>
      <c r="G181" s="182" t="s">
        <v>856</v>
      </c>
      <c r="H181" s="296"/>
      <c r="I181" s="232">
        <f t="shared" si="8"/>
        <v>3</v>
      </c>
      <c r="J181" s="232" t="str">
        <f t="shared" si="9"/>
        <v>L</v>
      </c>
      <c r="K181" s="239">
        <f t="shared" si="10"/>
        <v>0</v>
      </c>
      <c r="L181" s="263"/>
    </row>
    <row r="182" spans="1:12" ht="12.75">
      <c r="A182" s="236">
        <f t="shared" si="11"/>
        <v>181</v>
      </c>
      <c r="B182" s="182">
        <v>2368516</v>
      </c>
      <c r="C182" s="204" t="s">
        <v>497</v>
      </c>
      <c r="D182" s="182" t="s">
        <v>0</v>
      </c>
      <c r="E182" s="182">
        <v>2331</v>
      </c>
      <c r="F182" s="182">
        <v>374</v>
      </c>
      <c r="G182" s="182" t="s">
        <v>570</v>
      </c>
      <c r="H182" s="296"/>
      <c r="I182" s="232">
        <f t="shared" si="8"/>
        <v>5</v>
      </c>
      <c r="J182" s="232" t="str">
        <f t="shared" si="9"/>
        <v>C</v>
      </c>
      <c r="K182" s="239">
        <f t="shared" si="10"/>
        <v>0</v>
      </c>
      <c r="L182" s="263"/>
    </row>
    <row r="183" spans="1:12" ht="12.75">
      <c r="A183" s="236">
        <f t="shared" si="11"/>
        <v>182</v>
      </c>
      <c r="B183" s="182">
        <v>2111563</v>
      </c>
      <c r="C183" s="204" t="s">
        <v>720</v>
      </c>
      <c r="D183" s="182" t="s">
        <v>0</v>
      </c>
      <c r="E183" s="182">
        <v>2328</v>
      </c>
      <c r="F183" s="182">
        <v>372</v>
      </c>
      <c r="G183" s="182" t="s">
        <v>868</v>
      </c>
      <c r="H183" s="296"/>
      <c r="I183" s="232">
        <f t="shared" si="8"/>
        <v>5</v>
      </c>
      <c r="J183" s="232" t="str">
        <f t="shared" si="9"/>
        <v>F</v>
      </c>
      <c r="K183" s="239">
        <f t="shared" si="10"/>
        <v>0</v>
      </c>
      <c r="L183" s="263"/>
    </row>
    <row r="184" spans="1:12" ht="12.75">
      <c r="A184" s="236">
        <f t="shared" si="11"/>
        <v>183</v>
      </c>
      <c r="B184" s="182">
        <v>2108757</v>
      </c>
      <c r="C184" s="204" t="s">
        <v>721</v>
      </c>
      <c r="D184" s="182" t="s">
        <v>22</v>
      </c>
      <c r="E184" s="182">
        <v>2328</v>
      </c>
      <c r="F184" s="182">
        <v>372</v>
      </c>
      <c r="G184" s="182" t="s">
        <v>837</v>
      </c>
      <c r="H184" s="296"/>
      <c r="I184" s="232">
        <f t="shared" si="8"/>
        <v>6</v>
      </c>
      <c r="J184" s="232" t="str">
        <f t="shared" si="9"/>
        <v>F</v>
      </c>
      <c r="K184" s="239">
        <f t="shared" si="10"/>
        <v>0</v>
      </c>
      <c r="L184" s="263"/>
    </row>
    <row r="185" spans="1:12" ht="12.75">
      <c r="A185" s="236">
        <f t="shared" si="11"/>
        <v>184</v>
      </c>
      <c r="B185" s="182">
        <v>2801369</v>
      </c>
      <c r="C185" s="204" t="s">
        <v>722</v>
      </c>
      <c r="D185" s="182" t="s">
        <v>252</v>
      </c>
      <c r="E185" s="182">
        <v>2328</v>
      </c>
      <c r="F185" s="182">
        <v>372</v>
      </c>
      <c r="G185" s="182" t="s">
        <v>851</v>
      </c>
      <c r="H185" s="296"/>
      <c r="I185" s="232">
        <f t="shared" si="8"/>
        <v>4</v>
      </c>
      <c r="J185" s="232" t="str">
        <f t="shared" si="9"/>
        <v>L</v>
      </c>
      <c r="K185" s="239">
        <f t="shared" si="10"/>
        <v>0</v>
      </c>
      <c r="L185" s="263"/>
    </row>
    <row r="186" spans="1:12" ht="12.75">
      <c r="A186" s="236">
        <f t="shared" si="11"/>
        <v>185</v>
      </c>
      <c r="B186" s="182">
        <v>1109823</v>
      </c>
      <c r="C186" s="204" t="s">
        <v>21</v>
      </c>
      <c r="D186" s="182" t="s">
        <v>5</v>
      </c>
      <c r="E186" s="182">
        <v>2326</v>
      </c>
      <c r="F186" s="182">
        <v>366</v>
      </c>
      <c r="G186" s="182" t="s">
        <v>26</v>
      </c>
      <c r="H186" s="296"/>
      <c r="I186" s="232">
        <f t="shared" si="8"/>
        <v>5</v>
      </c>
      <c r="J186" s="232" t="str">
        <f t="shared" si="9"/>
        <v>X</v>
      </c>
      <c r="K186" s="239">
        <f t="shared" si="10"/>
        <v>1</v>
      </c>
      <c r="L186" s="263"/>
    </row>
    <row r="187" spans="1:12" ht="12.75">
      <c r="A187" s="236">
        <f t="shared" si="11"/>
        <v>186</v>
      </c>
      <c r="B187" s="182">
        <v>1087825</v>
      </c>
      <c r="C187" s="204" t="s">
        <v>75</v>
      </c>
      <c r="D187" s="182" t="s">
        <v>5</v>
      </c>
      <c r="E187" s="182">
        <v>2323</v>
      </c>
      <c r="F187" s="182">
        <v>364</v>
      </c>
      <c r="G187" s="182" t="s">
        <v>74</v>
      </c>
      <c r="H187" s="296"/>
      <c r="I187" s="232">
        <f t="shared" si="8"/>
        <v>5</v>
      </c>
      <c r="J187" s="232" t="str">
        <f t="shared" si="9"/>
        <v>X</v>
      </c>
      <c r="K187" s="239">
        <f t="shared" si="10"/>
        <v>1</v>
      </c>
      <c r="L187" s="263"/>
    </row>
    <row r="188" spans="1:12" ht="12.75">
      <c r="A188" s="236">
        <f t="shared" si="11"/>
        <v>187</v>
      </c>
      <c r="B188" s="182">
        <v>2548014</v>
      </c>
      <c r="C188" s="204" t="s">
        <v>133</v>
      </c>
      <c r="D188" s="182" t="s">
        <v>0</v>
      </c>
      <c r="E188" s="182">
        <v>2323</v>
      </c>
      <c r="F188" s="182">
        <v>364</v>
      </c>
      <c r="G188" s="182" t="s">
        <v>132</v>
      </c>
      <c r="H188" s="296"/>
      <c r="I188" s="232">
        <f t="shared" si="8"/>
        <v>5</v>
      </c>
      <c r="J188" s="232" t="str">
        <f t="shared" si="9"/>
        <v>X</v>
      </c>
      <c r="K188" s="239">
        <f t="shared" si="10"/>
        <v>1</v>
      </c>
      <c r="L188" s="263"/>
    </row>
    <row r="189" spans="1:12" ht="12.75">
      <c r="A189" s="236">
        <f t="shared" si="11"/>
        <v>188</v>
      </c>
      <c r="B189" s="182">
        <v>2611322</v>
      </c>
      <c r="C189" s="204" t="s">
        <v>723</v>
      </c>
      <c r="D189" s="182" t="s">
        <v>0</v>
      </c>
      <c r="E189" s="182">
        <v>2321</v>
      </c>
      <c r="F189" s="182">
        <v>360</v>
      </c>
      <c r="G189" s="182" t="s">
        <v>564</v>
      </c>
      <c r="H189" s="296"/>
      <c r="I189" s="232">
        <f t="shared" si="8"/>
        <v>5</v>
      </c>
      <c r="J189" s="232" t="str">
        <f t="shared" si="9"/>
        <v>P</v>
      </c>
      <c r="K189" s="239">
        <f t="shared" si="10"/>
        <v>0</v>
      </c>
      <c r="L189" s="263"/>
    </row>
    <row r="190" spans="1:12" ht="12.75">
      <c r="A190" s="236">
        <f t="shared" si="11"/>
        <v>189</v>
      </c>
      <c r="B190" s="182">
        <v>1152533</v>
      </c>
      <c r="C190" s="204" t="s">
        <v>724</v>
      </c>
      <c r="D190" s="182" t="s">
        <v>7</v>
      </c>
      <c r="E190" s="182">
        <v>2319</v>
      </c>
      <c r="F190" s="182">
        <v>358</v>
      </c>
      <c r="G190" s="182" t="s">
        <v>875</v>
      </c>
      <c r="H190" s="296"/>
      <c r="I190" s="232">
        <f t="shared" si="8"/>
        <v>5</v>
      </c>
      <c r="J190" s="232" t="str">
        <f t="shared" si="9"/>
        <v>P</v>
      </c>
      <c r="K190" s="239">
        <f t="shared" si="10"/>
        <v>0</v>
      </c>
      <c r="L190" s="263"/>
    </row>
    <row r="191" spans="1:12" ht="12.75">
      <c r="A191" s="236">
        <f t="shared" si="11"/>
        <v>190</v>
      </c>
      <c r="B191" s="182">
        <v>1027089</v>
      </c>
      <c r="C191" s="204" t="s">
        <v>195</v>
      </c>
      <c r="D191" s="182" t="s">
        <v>0</v>
      </c>
      <c r="E191" s="182">
        <v>2318</v>
      </c>
      <c r="F191" s="182">
        <v>356</v>
      </c>
      <c r="G191" s="182" t="s">
        <v>194</v>
      </c>
      <c r="H191" s="296"/>
      <c r="I191" s="232">
        <f t="shared" si="8"/>
        <v>5</v>
      </c>
      <c r="J191" s="232" t="str">
        <f t="shared" si="9"/>
        <v>X</v>
      </c>
      <c r="K191" s="239">
        <f t="shared" si="10"/>
        <v>1</v>
      </c>
      <c r="L191" s="263"/>
    </row>
    <row r="192" spans="1:12" ht="12.75">
      <c r="A192" s="236">
        <f t="shared" si="11"/>
        <v>191</v>
      </c>
      <c r="B192" s="182">
        <v>1047244</v>
      </c>
      <c r="C192" s="204" t="s">
        <v>725</v>
      </c>
      <c r="D192" s="182" t="s">
        <v>249</v>
      </c>
      <c r="E192" s="182">
        <v>2317</v>
      </c>
      <c r="F192" s="182">
        <v>354</v>
      </c>
      <c r="G192" s="182" t="s">
        <v>848</v>
      </c>
      <c r="H192" s="296"/>
      <c r="I192" s="232">
        <f t="shared" si="8"/>
        <v>4</v>
      </c>
      <c r="J192" s="232" t="str">
        <f t="shared" si="9"/>
        <v>L</v>
      </c>
      <c r="K192" s="239">
        <f t="shared" si="10"/>
        <v>0</v>
      </c>
      <c r="L192" s="263"/>
    </row>
    <row r="193" spans="1:12" ht="12.75">
      <c r="A193" s="236">
        <f t="shared" si="11"/>
        <v>192</v>
      </c>
      <c r="B193" s="182">
        <v>1001492</v>
      </c>
      <c r="C193" s="204" t="s">
        <v>339</v>
      </c>
      <c r="D193" s="182">
        <v>7</v>
      </c>
      <c r="E193" s="182">
        <v>2317</v>
      </c>
      <c r="F193" s="182">
        <v>354</v>
      </c>
      <c r="G193" s="182" t="s">
        <v>99</v>
      </c>
      <c r="H193" s="296"/>
      <c r="I193" s="232">
        <f t="shared" si="8"/>
        <v>7</v>
      </c>
      <c r="J193" s="232" t="str">
        <f t="shared" si="9"/>
        <v>X</v>
      </c>
      <c r="K193" s="239">
        <f t="shared" si="10"/>
        <v>1</v>
      </c>
      <c r="L193" s="263"/>
    </row>
    <row r="194" spans="1:12" ht="12.75">
      <c r="A194" s="236">
        <f t="shared" si="11"/>
        <v>193</v>
      </c>
      <c r="B194" s="182">
        <v>2273168</v>
      </c>
      <c r="C194" s="204" t="s">
        <v>145</v>
      </c>
      <c r="D194" s="182" t="s">
        <v>2</v>
      </c>
      <c r="E194" s="182">
        <v>2313</v>
      </c>
      <c r="F194" s="182">
        <v>350</v>
      </c>
      <c r="G194" s="182" t="s">
        <v>144</v>
      </c>
      <c r="H194" s="296"/>
      <c r="I194" s="232">
        <f aca="true" t="shared" si="12" ref="I194:I257">IF(D194="",0,VALUE(LEFT(D194)))</f>
        <v>5</v>
      </c>
      <c r="J194" s="232" t="str">
        <f aca="true" t="shared" si="13" ref="J194:J257">LEFT(G194)</f>
        <v>X</v>
      </c>
      <c r="K194" s="239">
        <f aca="true" t="shared" si="14" ref="K194:K257">IF(AND(I194&gt;4,J194="X"),1,0)</f>
        <v>1</v>
      </c>
      <c r="L194" s="263"/>
    </row>
    <row r="195" spans="1:12" ht="12.75">
      <c r="A195" s="236">
        <f aca="true" t="shared" si="15" ref="A195:A258">A194+1</f>
        <v>194</v>
      </c>
      <c r="B195" s="182">
        <v>1151567</v>
      </c>
      <c r="C195" s="204" t="s">
        <v>541</v>
      </c>
      <c r="D195" s="182" t="s">
        <v>0</v>
      </c>
      <c r="E195" s="182">
        <v>2312</v>
      </c>
      <c r="F195" s="182">
        <v>348</v>
      </c>
      <c r="G195" s="182" t="s">
        <v>586</v>
      </c>
      <c r="H195" s="296"/>
      <c r="I195" s="232">
        <f t="shared" si="12"/>
        <v>5</v>
      </c>
      <c r="J195" s="232" t="str">
        <f t="shared" si="13"/>
        <v>C</v>
      </c>
      <c r="K195" s="239">
        <f t="shared" si="14"/>
        <v>0</v>
      </c>
      <c r="L195" s="263"/>
    </row>
    <row r="196" spans="1:12" ht="12.75">
      <c r="A196" s="236">
        <f t="shared" si="15"/>
        <v>195</v>
      </c>
      <c r="B196" s="182">
        <v>1310971</v>
      </c>
      <c r="C196" s="204" t="s">
        <v>726</v>
      </c>
      <c r="D196" s="182" t="s">
        <v>249</v>
      </c>
      <c r="E196" s="182">
        <v>2307</v>
      </c>
      <c r="F196" s="182">
        <v>346</v>
      </c>
      <c r="G196" s="182" t="s">
        <v>852</v>
      </c>
      <c r="H196" s="296"/>
      <c r="I196" s="232">
        <f t="shared" si="12"/>
        <v>4</v>
      </c>
      <c r="J196" s="232" t="str">
        <f t="shared" si="13"/>
        <v>F</v>
      </c>
      <c r="K196" s="239">
        <f t="shared" si="14"/>
        <v>0</v>
      </c>
      <c r="L196" s="263"/>
    </row>
    <row r="197" spans="1:12" ht="12.75">
      <c r="A197" s="236">
        <f t="shared" si="15"/>
        <v>196</v>
      </c>
      <c r="B197" s="182">
        <v>1042203</v>
      </c>
      <c r="C197" s="204" t="s">
        <v>549</v>
      </c>
      <c r="D197" s="182" t="s">
        <v>5</v>
      </c>
      <c r="E197" s="182">
        <v>2306</v>
      </c>
      <c r="F197" s="182">
        <v>344</v>
      </c>
      <c r="G197" s="182" t="s">
        <v>594</v>
      </c>
      <c r="H197" s="296"/>
      <c r="I197" s="232">
        <f t="shared" si="12"/>
        <v>5</v>
      </c>
      <c r="J197" s="232" t="str">
        <f t="shared" si="13"/>
        <v>C</v>
      </c>
      <c r="K197" s="239">
        <f t="shared" si="14"/>
        <v>0</v>
      </c>
      <c r="L197" s="263"/>
    </row>
    <row r="198" spans="1:12" ht="12.75">
      <c r="A198" s="236">
        <f t="shared" si="15"/>
        <v>197</v>
      </c>
      <c r="B198" s="182">
        <v>2501838</v>
      </c>
      <c r="C198" s="204" t="s">
        <v>727</v>
      </c>
      <c r="D198" s="182" t="s">
        <v>252</v>
      </c>
      <c r="E198" s="182">
        <v>2305</v>
      </c>
      <c r="F198" s="182">
        <v>342</v>
      </c>
      <c r="G198" s="182" t="s">
        <v>849</v>
      </c>
      <c r="H198" s="296"/>
      <c r="I198" s="232">
        <f t="shared" si="12"/>
        <v>4</v>
      </c>
      <c r="J198" s="232" t="str">
        <f t="shared" si="13"/>
        <v>L</v>
      </c>
      <c r="K198" s="239">
        <f t="shared" si="14"/>
        <v>0</v>
      </c>
      <c r="L198" s="263"/>
    </row>
    <row r="199" spans="1:12" ht="12.75">
      <c r="A199" s="236">
        <f t="shared" si="15"/>
        <v>198</v>
      </c>
      <c r="B199" s="182">
        <v>2233558</v>
      </c>
      <c r="C199" s="204" t="s">
        <v>728</v>
      </c>
      <c r="D199" s="182" t="s">
        <v>0</v>
      </c>
      <c r="E199" s="182">
        <v>2305</v>
      </c>
      <c r="F199" s="182">
        <v>342</v>
      </c>
      <c r="G199" s="182" t="s">
        <v>864</v>
      </c>
      <c r="H199" s="296"/>
      <c r="I199" s="232">
        <f t="shared" si="12"/>
        <v>5</v>
      </c>
      <c r="J199" s="232" t="str">
        <f t="shared" si="13"/>
        <v>L</v>
      </c>
      <c r="K199" s="239">
        <f t="shared" si="14"/>
        <v>0</v>
      </c>
      <c r="L199" s="263"/>
    </row>
    <row r="200" spans="1:12" ht="12.75">
      <c r="A200" s="236">
        <f t="shared" si="15"/>
        <v>199</v>
      </c>
      <c r="B200" s="182">
        <v>1167389</v>
      </c>
      <c r="C200" s="204" t="s">
        <v>284</v>
      </c>
      <c r="D200" s="182" t="s">
        <v>22</v>
      </c>
      <c r="E200" s="182">
        <v>2304</v>
      </c>
      <c r="F200" s="182">
        <v>338</v>
      </c>
      <c r="G200" s="182" t="s">
        <v>296</v>
      </c>
      <c r="H200" s="296"/>
      <c r="I200" s="232">
        <f t="shared" si="12"/>
        <v>6</v>
      </c>
      <c r="J200" s="232" t="str">
        <f t="shared" si="13"/>
        <v>X</v>
      </c>
      <c r="K200" s="239">
        <f t="shared" si="14"/>
        <v>1</v>
      </c>
      <c r="L200" s="263"/>
    </row>
    <row r="201" spans="1:12" ht="12.75">
      <c r="A201" s="236">
        <f t="shared" si="15"/>
        <v>200</v>
      </c>
      <c r="B201" s="182">
        <v>2344423</v>
      </c>
      <c r="C201" s="204" t="s">
        <v>508</v>
      </c>
      <c r="D201" s="182" t="s">
        <v>252</v>
      </c>
      <c r="E201" s="182">
        <v>2302</v>
      </c>
      <c r="F201" s="182">
        <v>336</v>
      </c>
      <c r="G201" s="182" t="s">
        <v>577</v>
      </c>
      <c r="H201" s="296"/>
      <c r="I201" s="232">
        <f t="shared" si="12"/>
        <v>4</v>
      </c>
      <c r="J201" s="232" t="str">
        <f t="shared" si="13"/>
        <v>J</v>
      </c>
      <c r="K201" s="239">
        <f t="shared" si="14"/>
        <v>0</v>
      </c>
      <c r="L201" s="263"/>
    </row>
    <row r="202" spans="1:12" ht="12.75">
      <c r="A202" s="236">
        <f t="shared" si="15"/>
        <v>201</v>
      </c>
      <c r="B202" s="182">
        <v>2179355</v>
      </c>
      <c r="C202" s="204" t="s">
        <v>729</v>
      </c>
      <c r="D202" s="182" t="s">
        <v>2</v>
      </c>
      <c r="E202" s="182">
        <v>2302</v>
      </c>
      <c r="F202" s="182">
        <v>336</v>
      </c>
      <c r="G202" s="182" t="s">
        <v>876</v>
      </c>
      <c r="H202" s="296"/>
      <c r="I202" s="232">
        <f t="shared" si="12"/>
        <v>5</v>
      </c>
      <c r="J202" s="232" t="str">
        <f t="shared" si="13"/>
        <v>K</v>
      </c>
      <c r="K202" s="239">
        <f t="shared" si="14"/>
        <v>0</v>
      </c>
      <c r="L202" s="263"/>
    </row>
    <row r="203" spans="1:12" ht="12.75">
      <c r="A203" s="236">
        <f t="shared" si="15"/>
        <v>202</v>
      </c>
      <c r="B203" s="182">
        <v>1195138</v>
      </c>
      <c r="C203" s="204" t="s">
        <v>314</v>
      </c>
      <c r="D203" s="182" t="s">
        <v>22</v>
      </c>
      <c r="E203" s="182">
        <v>2299</v>
      </c>
      <c r="F203" s="182">
        <v>332</v>
      </c>
      <c r="G203" s="182" t="s">
        <v>835</v>
      </c>
      <c r="H203" s="296"/>
      <c r="I203" s="232">
        <f t="shared" si="12"/>
        <v>6</v>
      </c>
      <c r="J203" s="232" t="str">
        <f t="shared" si="13"/>
        <v>J</v>
      </c>
      <c r="K203" s="239">
        <f t="shared" si="14"/>
        <v>0</v>
      </c>
      <c r="L203" s="263"/>
    </row>
    <row r="204" spans="1:11" ht="12.75">
      <c r="A204" s="236">
        <f t="shared" si="15"/>
        <v>203</v>
      </c>
      <c r="B204" s="182">
        <v>2285663</v>
      </c>
      <c r="C204" s="204" t="s">
        <v>730</v>
      </c>
      <c r="D204" s="182" t="s">
        <v>249</v>
      </c>
      <c r="E204" s="182">
        <v>2296</v>
      </c>
      <c r="F204" s="182">
        <v>330</v>
      </c>
      <c r="G204" s="182" t="s">
        <v>839</v>
      </c>
      <c r="H204" s="296"/>
      <c r="I204" s="232">
        <f t="shared" si="12"/>
        <v>4</v>
      </c>
      <c r="J204" s="232" t="str">
        <f t="shared" si="13"/>
        <v>L</v>
      </c>
      <c r="K204" s="239">
        <f t="shared" si="14"/>
        <v>0</v>
      </c>
    </row>
    <row r="205" spans="1:11" ht="12.75">
      <c r="A205" s="236">
        <f t="shared" si="15"/>
        <v>204</v>
      </c>
      <c r="B205" s="182">
        <v>1122056</v>
      </c>
      <c r="C205" s="204" t="s">
        <v>505</v>
      </c>
      <c r="D205" s="182" t="s">
        <v>252</v>
      </c>
      <c r="E205" s="182">
        <v>2293</v>
      </c>
      <c r="F205" s="182">
        <v>328</v>
      </c>
      <c r="G205" s="182" t="s">
        <v>565</v>
      </c>
      <c r="H205" s="296"/>
      <c r="I205" s="232">
        <f t="shared" si="12"/>
        <v>4</v>
      </c>
      <c r="J205" s="232" t="str">
        <f t="shared" si="13"/>
        <v>C</v>
      </c>
      <c r="K205" s="239">
        <f t="shared" si="14"/>
        <v>0</v>
      </c>
    </row>
    <row r="206" spans="1:11" ht="12.75">
      <c r="A206" s="236">
        <f t="shared" si="15"/>
        <v>205</v>
      </c>
      <c r="B206" s="182">
        <v>1711243</v>
      </c>
      <c r="C206" s="204" t="s">
        <v>530</v>
      </c>
      <c r="D206" s="182" t="s">
        <v>0</v>
      </c>
      <c r="E206" s="182">
        <v>2293</v>
      </c>
      <c r="F206" s="182">
        <v>328</v>
      </c>
      <c r="G206" s="182" t="s">
        <v>592</v>
      </c>
      <c r="H206" s="296"/>
      <c r="I206" s="232">
        <f t="shared" si="12"/>
        <v>5</v>
      </c>
      <c r="J206" s="232" t="str">
        <f t="shared" si="13"/>
        <v>C</v>
      </c>
      <c r="K206" s="239">
        <f t="shared" si="14"/>
        <v>0</v>
      </c>
    </row>
    <row r="207" spans="1:11" ht="12.75">
      <c r="A207" s="236">
        <f t="shared" si="15"/>
        <v>206</v>
      </c>
      <c r="B207" s="182">
        <v>1116871</v>
      </c>
      <c r="C207" s="204" t="s">
        <v>512</v>
      </c>
      <c r="D207" s="182" t="s">
        <v>0</v>
      </c>
      <c r="E207" s="182">
        <v>2290</v>
      </c>
      <c r="F207" s="182">
        <v>324</v>
      </c>
      <c r="G207" s="182" t="s">
        <v>585</v>
      </c>
      <c r="H207" s="296"/>
      <c r="I207" s="232">
        <f t="shared" si="12"/>
        <v>5</v>
      </c>
      <c r="J207" s="232" t="str">
        <f t="shared" si="13"/>
        <v>J</v>
      </c>
      <c r="K207" s="239">
        <f t="shared" si="14"/>
        <v>0</v>
      </c>
    </row>
    <row r="208" spans="1:11" ht="12.75">
      <c r="A208" s="236">
        <f t="shared" si="15"/>
        <v>207</v>
      </c>
      <c r="B208" s="182">
        <v>2504655</v>
      </c>
      <c r="C208" s="204" t="s">
        <v>507</v>
      </c>
      <c r="D208" s="182" t="s">
        <v>252</v>
      </c>
      <c r="E208" s="182">
        <v>2289</v>
      </c>
      <c r="F208" s="182">
        <v>322</v>
      </c>
      <c r="G208" s="182" t="s">
        <v>572</v>
      </c>
      <c r="H208" s="296"/>
      <c r="I208" s="232">
        <f t="shared" si="12"/>
        <v>4</v>
      </c>
      <c r="J208" s="232" t="str">
        <f t="shared" si="13"/>
        <v>J</v>
      </c>
      <c r="K208" s="239">
        <f t="shared" si="14"/>
        <v>0</v>
      </c>
    </row>
    <row r="209" spans="1:11" ht="12.75">
      <c r="A209" s="236">
        <f t="shared" si="15"/>
        <v>208</v>
      </c>
      <c r="B209" s="182">
        <v>2390454</v>
      </c>
      <c r="C209" s="204" t="s">
        <v>731</v>
      </c>
      <c r="D209" s="182" t="s">
        <v>249</v>
      </c>
      <c r="E209" s="182">
        <v>2289</v>
      </c>
      <c r="F209" s="182">
        <v>322</v>
      </c>
      <c r="G209" s="182" t="s">
        <v>877</v>
      </c>
      <c r="H209" s="296"/>
      <c r="I209" s="232">
        <f t="shared" si="12"/>
        <v>4</v>
      </c>
      <c r="J209" s="232" t="str">
        <f t="shared" si="13"/>
        <v>F</v>
      </c>
      <c r="K209" s="239">
        <f t="shared" si="14"/>
        <v>0</v>
      </c>
    </row>
    <row r="210" spans="1:11" ht="12.75">
      <c r="A210" s="236">
        <f t="shared" si="15"/>
        <v>209</v>
      </c>
      <c r="B210" s="182">
        <v>2630949</v>
      </c>
      <c r="C210" s="204" t="s">
        <v>552</v>
      </c>
      <c r="D210" s="182">
        <v>7</v>
      </c>
      <c r="E210" s="182">
        <v>2287</v>
      </c>
      <c r="F210" s="182">
        <v>318</v>
      </c>
      <c r="G210" s="182" t="s">
        <v>598</v>
      </c>
      <c r="H210" s="296"/>
      <c r="I210" s="232">
        <f t="shared" si="12"/>
        <v>7</v>
      </c>
      <c r="J210" s="232" t="str">
        <f t="shared" si="13"/>
        <v>C</v>
      </c>
      <c r="K210" s="239">
        <f t="shared" si="14"/>
        <v>0</v>
      </c>
    </row>
    <row r="211" spans="1:11" ht="12.75">
      <c r="A211" s="236">
        <f t="shared" si="15"/>
        <v>210</v>
      </c>
      <c r="B211" s="182">
        <v>1109417</v>
      </c>
      <c r="C211" s="204" t="s">
        <v>732</v>
      </c>
      <c r="D211" s="182" t="s">
        <v>7</v>
      </c>
      <c r="E211" s="182">
        <v>2287</v>
      </c>
      <c r="F211" s="182">
        <v>318</v>
      </c>
      <c r="G211" s="182" t="s">
        <v>851</v>
      </c>
      <c r="H211" s="296"/>
      <c r="I211" s="232">
        <f t="shared" si="12"/>
        <v>5</v>
      </c>
      <c r="J211" s="232" t="str">
        <f t="shared" si="13"/>
        <v>L</v>
      </c>
      <c r="K211" s="239">
        <f t="shared" si="14"/>
        <v>0</v>
      </c>
    </row>
    <row r="212" spans="1:11" ht="12.75">
      <c r="A212" s="236">
        <f t="shared" si="15"/>
        <v>211</v>
      </c>
      <c r="B212" s="182">
        <v>2163688</v>
      </c>
      <c r="C212" s="204" t="s">
        <v>733</v>
      </c>
      <c r="D212" s="182" t="s">
        <v>0</v>
      </c>
      <c r="E212" s="182">
        <v>2285</v>
      </c>
      <c r="F212" s="182">
        <v>314</v>
      </c>
      <c r="G212" s="182" t="s">
        <v>868</v>
      </c>
      <c r="H212" s="296"/>
      <c r="I212" s="232">
        <f t="shared" si="12"/>
        <v>5</v>
      </c>
      <c r="J212" s="232" t="str">
        <f t="shared" si="13"/>
        <v>F</v>
      </c>
      <c r="K212" s="239">
        <f t="shared" si="14"/>
        <v>0</v>
      </c>
    </row>
    <row r="213" spans="1:11" ht="12.75">
      <c r="A213" s="236">
        <f t="shared" si="15"/>
        <v>212</v>
      </c>
      <c r="B213" s="182">
        <v>1253149</v>
      </c>
      <c r="C213" s="204" t="s">
        <v>561</v>
      </c>
      <c r="D213" s="182" t="s">
        <v>7</v>
      </c>
      <c r="E213" s="182">
        <v>2285</v>
      </c>
      <c r="F213" s="182">
        <v>314</v>
      </c>
      <c r="G213" s="182" t="s">
        <v>577</v>
      </c>
      <c r="H213" s="296"/>
      <c r="I213" s="232">
        <f t="shared" si="12"/>
        <v>5</v>
      </c>
      <c r="J213" s="232" t="str">
        <f t="shared" si="13"/>
        <v>J</v>
      </c>
      <c r="K213" s="239">
        <f t="shared" si="14"/>
        <v>0</v>
      </c>
    </row>
    <row r="214" spans="1:11" ht="12.75">
      <c r="A214" s="236">
        <f t="shared" si="15"/>
        <v>213</v>
      </c>
      <c r="B214" s="182">
        <v>1174099</v>
      </c>
      <c r="C214" s="204" t="s">
        <v>734</v>
      </c>
      <c r="D214" s="182" t="s">
        <v>2</v>
      </c>
      <c r="E214" s="182">
        <v>2281</v>
      </c>
      <c r="F214" s="182">
        <v>310</v>
      </c>
      <c r="G214" s="182" t="s">
        <v>849</v>
      </c>
      <c r="H214" s="296"/>
      <c r="I214" s="232">
        <f t="shared" si="12"/>
        <v>5</v>
      </c>
      <c r="J214" s="232" t="str">
        <f t="shared" si="13"/>
        <v>L</v>
      </c>
      <c r="K214" s="239">
        <f t="shared" si="14"/>
        <v>0</v>
      </c>
    </row>
    <row r="215" spans="1:11" ht="12.75">
      <c r="A215" s="236">
        <f t="shared" si="15"/>
        <v>214</v>
      </c>
      <c r="B215" s="182">
        <v>1017070</v>
      </c>
      <c r="C215" s="204" t="s">
        <v>735</v>
      </c>
      <c r="D215" s="182" t="s">
        <v>0</v>
      </c>
      <c r="E215" s="182">
        <v>2281</v>
      </c>
      <c r="F215" s="182">
        <v>310</v>
      </c>
      <c r="G215" s="182" t="s">
        <v>848</v>
      </c>
      <c r="H215" s="296"/>
      <c r="I215" s="232">
        <f t="shared" si="12"/>
        <v>5</v>
      </c>
      <c r="J215" s="232" t="str">
        <f t="shared" si="13"/>
        <v>L</v>
      </c>
      <c r="K215" s="239">
        <f t="shared" si="14"/>
        <v>0</v>
      </c>
    </row>
    <row r="216" spans="1:11" ht="12.75">
      <c r="A216" s="236">
        <f t="shared" si="15"/>
        <v>215</v>
      </c>
      <c r="B216" s="182">
        <v>2227083</v>
      </c>
      <c r="C216" s="204" t="s">
        <v>525</v>
      </c>
      <c r="D216" s="182" t="s">
        <v>2</v>
      </c>
      <c r="E216" s="182">
        <v>2281</v>
      </c>
      <c r="F216" s="182">
        <v>310</v>
      </c>
      <c r="G216" s="182" t="s">
        <v>590</v>
      </c>
      <c r="H216" s="296"/>
      <c r="I216" s="232">
        <f t="shared" si="12"/>
        <v>5</v>
      </c>
      <c r="J216" s="232" t="str">
        <f t="shared" si="13"/>
        <v>C</v>
      </c>
      <c r="K216" s="239">
        <f t="shared" si="14"/>
        <v>0</v>
      </c>
    </row>
    <row r="217" spans="1:11" ht="12.75">
      <c r="A217" s="236">
        <f t="shared" si="15"/>
        <v>216</v>
      </c>
      <c r="B217" s="182">
        <v>1147448</v>
      </c>
      <c r="C217" s="204" t="s">
        <v>736</v>
      </c>
      <c r="D217" s="182" t="s">
        <v>5</v>
      </c>
      <c r="E217" s="182">
        <v>2280</v>
      </c>
      <c r="F217" s="182">
        <v>304</v>
      </c>
      <c r="G217" s="182" t="s">
        <v>564</v>
      </c>
      <c r="H217" s="296"/>
      <c r="I217" s="232">
        <f t="shared" si="12"/>
        <v>5</v>
      </c>
      <c r="J217" s="232" t="str">
        <f t="shared" si="13"/>
        <v>P</v>
      </c>
      <c r="K217" s="239">
        <f t="shared" si="14"/>
        <v>0</v>
      </c>
    </row>
    <row r="218" spans="1:11" ht="12.75">
      <c r="A218" s="236">
        <f t="shared" si="15"/>
        <v>217</v>
      </c>
      <c r="B218" s="182">
        <v>1140101</v>
      </c>
      <c r="C218" s="204" t="s">
        <v>215</v>
      </c>
      <c r="D218" s="182" t="s">
        <v>2</v>
      </c>
      <c r="E218" s="182">
        <v>2279</v>
      </c>
      <c r="F218" s="182">
        <v>302</v>
      </c>
      <c r="G218" s="182" t="s">
        <v>211</v>
      </c>
      <c r="H218" s="296"/>
      <c r="I218" s="232">
        <f t="shared" si="12"/>
        <v>5</v>
      </c>
      <c r="J218" s="232" t="str">
        <f t="shared" si="13"/>
        <v>X</v>
      </c>
      <c r="K218" s="239">
        <f t="shared" si="14"/>
        <v>1</v>
      </c>
    </row>
    <row r="219" spans="1:11" ht="12.75">
      <c r="A219" s="236">
        <f t="shared" si="15"/>
        <v>218</v>
      </c>
      <c r="B219" s="182">
        <v>1002425</v>
      </c>
      <c r="C219" s="204" t="s">
        <v>515</v>
      </c>
      <c r="D219" s="182" t="s">
        <v>252</v>
      </c>
      <c r="E219" s="182">
        <v>2275</v>
      </c>
      <c r="F219" s="182">
        <v>300</v>
      </c>
      <c r="G219" s="182" t="s">
        <v>582</v>
      </c>
      <c r="H219" s="296"/>
      <c r="I219" s="232">
        <f t="shared" si="12"/>
        <v>4</v>
      </c>
      <c r="J219" s="232" t="str">
        <f t="shared" si="13"/>
        <v>W</v>
      </c>
      <c r="K219" s="239">
        <f t="shared" si="14"/>
        <v>0</v>
      </c>
    </row>
    <row r="220" spans="1:11" ht="12.75">
      <c r="A220" s="236">
        <f t="shared" si="15"/>
        <v>219</v>
      </c>
      <c r="B220" s="182">
        <v>1142455</v>
      </c>
      <c r="C220" s="204" t="s">
        <v>737</v>
      </c>
      <c r="D220" s="182" t="s">
        <v>2</v>
      </c>
      <c r="E220" s="182">
        <v>2274</v>
      </c>
      <c r="F220" s="182">
        <v>298</v>
      </c>
      <c r="G220" s="182" t="s">
        <v>852</v>
      </c>
      <c r="H220" s="296"/>
      <c r="I220" s="232">
        <f t="shared" si="12"/>
        <v>5</v>
      </c>
      <c r="J220" s="232" t="str">
        <f t="shared" si="13"/>
        <v>F</v>
      </c>
      <c r="K220" s="239">
        <f t="shared" si="14"/>
        <v>0</v>
      </c>
    </row>
    <row r="221" spans="1:11" ht="12.75">
      <c r="A221" s="236">
        <f t="shared" si="15"/>
        <v>220</v>
      </c>
      <c r="B221" s="182">
        <v>1026052</v>
      </c>
      <c r="C221" s="204" t="s">
        <v>738</v>
      </c>
      <c r="D221" s="182" t="s">
        <v>11</v>
      </c>
      <c r="E221" s="182">
        <v>2268</v>
      </c>
      <c r="F221" s="182">
        <v>296</v>
      </c>
      <c r="G221" s="182" t="s">
        <v>839</v>
      </c>
      <c r="H221" s="296"/>
      <c r="I221" s="232">
        <f t="shared" si="12"/>
        <v>6</v>
      </c>
      <c r="J221" s="232" t="str">
        <f t="shared" si="13"/>
        <v>L</v>
      </c>
      <c r="K221" s="239">
        <f t="shared" si="14"/>
        <v>0</v>
      </c>
    </row>
    <row r="222" spans="1:11" ht="12.75">
      <c r="A222" s="236">
        <f t="shared" si="15"/>
        <v>221</v>
      </c>
      <c r="B222" s="182">
        <v>2501647</v>
      </c>
      <c r="C222" s="204" t="s">
        <v>739</v>
      </c>
      <c r="D222" s="182" t="s">
        <v>2</v>
      </c>
      <c r="E222" s="182">
        <v>2268</v>
      </c>
      <c r="F222" s="182">
        <v>296</v>
      </c>
      <c r="G222" s="182" t="s">
        <v>847</v>
      </c>
      <c r="H222" s="296"/>
      <c r="I222" s="232">
        <f t="shared" si="12"/>
        <v>5</v>
      </c>
      <c r="J222" s="232" t="str">
        <f t="shared" si="13"/>
        <v>L</v>
      </c>
      <c r="K222" s="239">
        <f t="shared" si="14"/>
        <v>0</v>
      </c>
    </row>
    <row r="223" spans="1:11" ht="12.75">
      <c r="A223" s="236">
        <f t="shared" si="15"/>
        <v>222</v>
      </c>
      <c r="B223" s="182">
        <v>2567521</v>
      </c>
      <c r="C223" s="204" t="s">
        <v>416</v>
      </c>
      <c r="D223" s="182" t="s">
        <v>247</v>
      </c>
      <c r="E223" s="182">
        <v>2268</v>
      </c>
      <c r="F223" s="182">
        <v>296</v>
      </c>
      <c r="G223" s="182" t="s">
        <v>84</v>
      </c>
      <c r="H223" s="296"/>
      <c r="I223" s="232">
        <f t="shared" si="12"/>
        <v>4</v>
      </c>
      <c r="J223" s="232" t="str">
        <f t="shared" si="13"/>
        <v>X</v>
      </c>
      <c r="K223" s="239">
        <f t="shared" si="14"/>
        <v>0</v>
      </c>
    </row>
    <row r="224" spans="1:11" ht="12.75">
      <c r="A224" s="236">
        <f t="shared" si="15"/>
        <v>223</v>
      </c>
      <c r="B224" s="182">
        <v>1171555</v>
      </c>
      <c r="C224" s="204" t="s">
        <v>740</v>
      </c>
      <c r="D224" s="182" t="s">
        <v>2</v>
      </c>
      <c r="E224" s="182">
        <v>2266</v>
      </c>
      <c r="F224" s="182">
        <v>290</v>
      </c>
      <c r="G224" s="182" t="s">
        <v>567</v>
      </c>
      <c r="H224" s="296"/>
      <c r="I224" s="232">
        <f t="shared" si="12"/>
        <v>5</v>
      </c>
      <c r="J224" s="232" t="str">
        <f t="shared" si="13"/>
        <v>J</v>
      </c>
      <c r="K224" s="239">
        <f t="shared" si="14"/>
        <v>0</v>
      </c>
    </row>
    <row r="225" spans="1:11" ht="12.75">
      <c r="A225" s="236">
        <f t="shared" si="15"/>
        <v>224</v>
      </c>
      <c r="B225" s="182">
        <v>2653281</v>
      </c>
      <c r="C225" s="204" t="s">
        <v>413</v>
      </c>
      <c r="D225" s="182" t="s">
        <v>249</v>
      </c>
      <c r="E225" s="182">
        <v>2263</v>
      </c>
      <c r="F225" s="182">
        <v>288</v>
      </c>
      <c r="G225" s="182" t="s">
        <v>99</v>
      </c>
      <c r="H225" s="296"/>
      <c r="I225" s="232">
        <f t="shared" si="12"/>
        <v>4</v>
      </c>
      <c r="J225" s="232" t="str">
        <f t="shared" si="13"/>
        <v>X</v>
      </c>
      <c r="K225" s="239">
        <f t="shared" si="14"/>
        <v>0</v>
      </c>
    </row>
    <row r="226" spans="1:11" ht="12.75">
      <c r="A226" s="236">
        <f t="shared" si="15"/>
        <v>225</v>
      </c>
      <c r="B226" s="182">
        <v>1012918</v>
      </c>
      <c r="C226" s="204" t="s">
        <v>93</v>
      </c>
      <c r="D226" s="182" t="s">
        <v>2</v>
      </c>
      <c r="E226" s="182">
        <v>2263</v>
      </c>
      <c r="F226" s="182">
        <v>288</v>
      </c>
      <c r="G226" s="182" t="s">
        <v>84</v>
      </c>
      <c r="H226" s="296"/>
      <c r="I226" s="232">
        <f t="shared" si="12"/>
        <v>5</v>
      </c>
      <c r="J226" s="232" t="str">
        <f t="shared" si="13"/>
        <v>X</v>
      </c>
      <c r="K226" s="239">
        <f t="shared" si="14"/>
        <v>1</v>
      </c>
    </row>
    <row r="227" spans="1:11" ht="12.75">
      <c r="A227" s="236">
        <f t="shared" si="15"/>
        <v>226</v>
      </c>
      <c r="B227" s="182">
        <v>1007892</v>
      </c>
      <c r="C227" s="204" t="s">
        <v>741</v>
      </c>
      <c r="D227" s="182" t="s">
        <v>2</v>
      </c>
      <c r="E227" s="182">
        <v>2263</v>
      </c>
      <c r="F227" s="182">
        <v>288</v>
      </c>
      <c r="G227" s="182" t="s">
        <v>571</v>
      </c>
      <c r="H227" s="296"/>
      <c r="I227" s="232">
        <f t="shared" si="12"/>
        <v>5</v>
      </c>
      <c r="J227" s="232" t="str">
        <f t="shared" si="13"/>
        <v>T</v>
      </c>
      <c r="K227" s="239">
        <f t="shared" si="14"/>
        <v>0</v>
      </c>
    </row>
    <row r="228" spans="1:11" ht="12.75">
      <c r="A228" s="236">
        <f t="shared" si="15"/>
        <v>227</v>
      </c>
      <c r="B228" s="182">
        <v>1011357</v>
      </c>
      <c r="C228" s="204" t="s">
        <v>528</v>
      </c>
      <c r="D228" s="182" t="s">
        <v>0</v>
      </c>
      <c r="E228" s="182">
        <v>2259</v>
      </c>
      <c r="F228" s="182">
        <v>282</v>
      </c>
      <c r="G228" s="182" t="s">
        <v>591</v>
      </c>
      <c r="H228" s="296"/>
      <c r="I228" s="232">
        <f t="shared" si="12"/>
        <v>5</v>
      </c>
      <c r="J228" s="232" t="str">
        <f t="shared" si="13"/>
        <v>C</v>
      </c>
      <c r="K228" s="239">
        <f t="shared" si="14"/>
        <v>0</v>
      </c>
    </row>
    <row r="229" spans="1:11" ht="12.75">
      <c r="A229" s="236">
        <f t="shared" si="15"/>
        <v>228</v>
      </c>
      <c r="B229" s="182">
        <v>2203258</v>
      </c>
      <c r="C229" s="204" t="s">
        <v>742</v>
      </c>
      <c r="D229" s="182" t="s">
        <v>252</v>
      </c>
      <c r="E229" s="182">
        <v>2259</v>
      </c>
      <c r="F229" s="182">
        <v>282</v>
      </c>
      <c r="G229" s="182" t="s">
        <v>836</v>
      </c>
      <c r="H229" s="296"/>
      <c r="I229" s="232">
        <f t="shared" si="12"/>
        <v>4</v>
      </c>
      <c r="J229" s="232" t="str">
        <f t="shared" si="13"/>
        <v>C</v>
      </c>
      <c r="K229" s="239">
        <f t="shared" si="14"/>
        <v>0</v>
      </c>
    </row>
    <row r="230" spans="1:11" ht="12.75">
      <c r="A230" s="236">
        <f t="shared" si="15"/>
        <v>229</v>
      </c>
      <c r="B230" s="182">
        <v>1128618</v>
      </c>
      <c r="C230" s="204" t="s">
        <v>743</v>
      </c>
      <c r="D230" s="182" t="s">
        <v>2</v>
      </c>
      <c r="E230" s="182">
        <v>2259</v>
      </c>
      <c r="F230" s="182">
        <v>282</v>
      </c>
      <c r="G230" s="182" t="s">
        <v>839</v>
      </c>
      <c r="H230" s="296"/>
      <c r="I230" s="232">
        <f t="shared" si="12"/>
        <v>5</v>
      </c>
      <c r="J230" s="232" t="str">
        <f t="shared" si="13"/>
        <v>L</v>
      </c>
      <c r="K230" s="239">
        <f t="shared" si="14"/>
        <v>0</v>
      </c>
    </row>
    <row r="231" spans="1:11" ht="12.75">
      <c r="A231" s="236">
        <f t="shared" si="15"/>
        <v>230</v>
      </c>
      <c r="B231" s="182">
        <v>1086751</v>
      </c>
      <c r="C231" s="204" t="s">
        <v>550</v>
      </c>
      <c r="D231" s="182" t="s">
        <v>2</v>
      </c>
      <c r="E231" s="182">
        <v>2258</v>
      </c>
      <c r="F231" s="182">
        <v>276</v>
      </c>
      <c r="G231" s="182" t="s">
        <v>594</v>
      </c>
      <c r="H231" s="296"/>
      <c r="I231" s="232">
        <f t="shared" si="12"/>
        <v>5</v>
      </c>
      <c r="J231" s="232" t="str">
        <f t="shared" si="13"/>
        <v>C</v>
      </c>
      <c r="K231" s="239">
        <f t="shared" si="14"/>
        <v>0</v>
      </c>
    </row>
    <row r="232" spans="1:11" ht="12.75">
      <c r="A232" s="236">
        <f t="shared" si="15"/>
        <v>231</v>
      </c>
      <c r="B232" s="182">
        <v>1114131</v>
      </c>
      <c r="C232" s="204" t="s">
        <v>744</v>
      </c>
      <c r="D232" s="182" t="s">
        <v>2</v>
      </c>
      <c r="E232" s="182">
        <v>2255</v>
      </c>
      <c r="F232" s="182">
        <v>274</v>
      </c>
      <c r="G232" s="182" t="s">
        <v>869</v>
      </c>
      <c r="H232" s="296"/>
      <c r="I232" s="232">
        <f t="shared" si="12"/>
        <v>5</v>
      </c>
      <c r="J232" s="232" t="str">
        <f t="shared" si="13"/>
        <v>L</v>
      </c>
      <c r="K232" s="239">
        <f t="shared" si="14"/>
        <v>0</v>
      </c>
    </row>
    <row r="233" spans="1:11" ht="12.75">
      <c r="A233" s="236">
        <f t="shared" si="15"/>
        <v>232</v>
      </c>
      <c r="B233" s="182">
        <v>1041589</v>
      </c>
      <c r="C233" s="204" t="s">
        <v>544</v>
      </c>
      <c r="D233" s="182" t="s">
        <v>2</v>
      </c>
      <c r="E233" s="182">
        <v>2254</v>
      </c>
      <c r="F233" s="182">
        <v>272</v>
      </c>
      <c r="G233" s="182" t="s">
        <v>565</v>
      </c>
      <c r="H233" s="296"/>
      <c r="I233" s="232">
        <f t="shared" si="12"/>
        <v>5</v>
      </c>
      <c r="J233" s="232" t="str">
        <f t="shared" si="13"/>
        <v>C</v>
      </c>
      <c r="K233" s="239">
        <f t="shared" si="14"/>
        <v>0</v>
      </c>
    </row>
    <row r="234" spans="1:11" ht="12.75">
      <c r="A234" s="236">
        <f t="shared" si="15"/>
        <v>233</v>
      </c>
      <c r="B234" s="182">
        <v>1011559</v>
      </c>
      <c r="C234" s="204" t="s">
        <v>100</v>
      </c>
      <c r="D234" s="182" t="s">
        <v>0</v>
      </c>
      <c r="E234" s="182">
        <v>2252</v>
      </c>
      <c r="F234" s="182">
        <v>270</v>
      </c>
      <c r="G234" s="182" t="s">
        <v>99</v>
      </c>
      <c r="H234" s="296"/>
      <c r="I234" s="232">
        <f t="shared" si="12"/>
        <v>5</v>
      </c>
      <c r="J234" s="232" t="str">
        <f t="shared" si="13"/>
        <v>X</v>
      </c>
      <c r="K234" s="239">
        <f t="shared" si="14"/>
        <v>1</v>
      </c>
    </row>
    <row r="235" spans="1:11" ht="12.75">
      <c r="A235" s="236">
        <f t="shared" si="15"/>
        <v>234</v>
      </c>
      <c r="B235" s="182">
        <v>1088868</v>
      </c>
      <c r="C235" s="204" t="s">
        <v>745</v>
      </c>
      <c r="D235" s="182" t="s">
        <v>252</v>
      </c>
      <c r="E235" s="182">
        <v>2252</v>
      </c>
      <c r="F235" s="182">
        <v>270</v>
      </c>
      <c r="G235" s="182" t="s">
        <v>853</v>
      </c>
      <c r="H235" s="296"/>
      <c r="I235" s="232">
        <f t="shared" si="12"/>
        <v>4</v>
      </c>
      <c r="J235" s="232" t="str">
        <f t="shared" si="13"/>
        <v>F</v>
      </c>
      <c r="K235" s="239">
        <f t="shared" si="14"/>
        <v>0</v>
      </c>
    </row>
    <row r="236" spans="1:11" ht="12.75">
      <c r="A236" s="236">
        <f t="shared" si="15"/>
        <v>235</v>
      </c>
      <c r="B236" s="182">
        <v>1034868</v>
      </c>
      <c r="C236" s="204" t="s">
        <v>516</v>
      </c>
      <c r="D236" s="182" t="s">
        <v>0</v>
      </c>
      <c r="E236" s="182">
        <v>2251</v>
      </c>
      <c r="F236" s="182">
        <v>266</v>
      </c>
      <c r="G236" s="182" t="s">
        <v>567</v>
      </c>
      <c r="H236" s="296"/>
      <c r="I236" s="232">
        <f t="shared" si="12"/>
        <v>5</v>
      </c>
      <c r="J236" s="232" t="str">
        <f t="shared" si="13"/>
        <v>J</v>
      </c>
      <c r="K236" s="239">
        <f t="shared" si="14"/>
        <v>0</v>
      </c>
    </row>
    <row r="237" spans="1:11" ht="12.75">
      <c r="A237" s="236">
        <f t="shared" si="15"/>
        <v>236</v>
      </c>
      <c r="B237" s="182">
        <v>2519906</v>
      </c>
      <c r="C237" s="204" t="s">
        <v>514</v>
      </c>
      <c r="D237" s="182" t="s">
        <v>249</v>
      </c>
      <c r="E237" s="182">
        <v>2250</v>
      </c>
      <c r="F237" s="182">
        <v>264</v>
      </c>
      <c r="G237" s="182" t="s">
        <v>573</v>
      </c>
      <c r="H237" s="296"/>
      <c r="I237" s="232">
        <f t="shared" si="12"/>
        <v>4</v>
      </c>
      <c r="J237" s="232" t="str">
        <f t="shared" si="13"/>
        <v>J</v>
      </c>
      <c r="K237" s="239">
        <f t="shared" si="14"/>
        <v>0</v>
      </c>
    </row>
    <row r="238" spans="1:11" ht="12.75">
      <c r="A238" s="236">
        <f t="shared" si="15"/>
        <v>237</v>
      </c>
      <c r="B238" s="182">
        <v>1222695</v>
      </c>
      <c r="C238" s="204" t="s">
        <v>746</v>
      </c>
      <c r="D238" s="182" t="s">
        <v>7</v>
      </c>
      <c r="E238" s="182">
        <v>2249</v>
      </c>
      <c r="F238" s="182">
        <v>262</v>
      </c>
      <c r="G238" s="182" t="s">
        <v>844</v>
      </c>
      <c r="H238" s="296"/>
      <c r="I238" s="232">
        <f t="shared" si="12"/>
        <v>5</v>
      </c>
      <c r="J238" s="232" t="str">
        <f t="shared" si="13"/>
        <v>L</v>
      </c>
      <c r="K238" s="239">
        <f t="shared" si="14"/>
        <v>0</v>
      </c>
    </row>
    <row r="239" spans="1:11" ht="12.75">
      <c r="A239" s="236">
        <f t="shared" si="15"/>
        <v>238</v>
      </c>
      <c r="B239" s="182">
        <v>2027518</v>
      </c>
      <c r="C239" s="204" t="s">
        <v>747</v>
      </c>
      <c r="D239" s="182" t="s">
        <v>5</v>
      </c>
      <c r="E239" s="182">
        <v>2248</v>
      </c>
      <c r="F239" s="182">
        <v>260</v>
      </c>
      <c r="G239" s="182" t="s">
        <v>839</v>
      </c>
      <c r="H239" s="296"/>
      <c r="I239" s="232">
        <f t="shared" si="12"/>
        <v>5</v>
      </c>
      <c r="J239" s="232" t="str">
        <f t="shared" si="13"/>
        <v>L</v>
      </c>
      <c r="K239" s="239">
        <f t="shared" si="14"/>
        <v>0</v>
      </c>
    </row>
    <row r="240" spans="1:11" ht="12.75">
      <c r="A240" s="236">
        <f t="shared" si="15"/>
        <v>239</v>
      </c>
      <c r="B240" s="182">
        <v>2140649</v>
      </c>
      <c r="C240" s="204" t="s">
        <v>748</v>
      </c>
      <c r="D240" s="182" t="s">
        <v>252</v>
      </c>
      <c r="E240" s="182">
        <v>2248</v>
      </c>
      <c r="F240" s="182">
        <v>260</v>
      </c>
      <c r="G240" s="182" t="s">
        <v>839</v>
      </c>
      <c r="H240" s="296"/>
      <c r="I240" s="232">
        <f t="shared" si="12"/>
        <v>4</v>
      </c>
      <c r="J240" s="232" t="str">
        <f t="shared" si="13"/>
        <v>L</v>
      </c>
      <c r="K240" s="239">
        <f t="shared" si="14"/>
        <v>0</v>
      </c>
    </row>
    <row r="241" spans="1:11" ht="12.75">
      <c r="A241" s="236">
        <f t="shared" si="15"/>
        <v>240</v>
      </c>
      <c r="B241" s="182">
        <v>1084524</v>
      </c>
      <c r="C241" s="204" t="s">
        <v>749</v>
      </c>
      <c r="D241" s="182" t="s">
        <v>2</v>
      </c>
      <c r="E241" s="182">
        <v>2246</v>
      </c>
      <c r="F241" s="182">
        <v>256</v>
      </c>
      <c r="G241" s="182" t="s">
        <v>575</v>
      </c>
      <c r="H241" s="296"/>
      <c r="I241" s="232">
        <f t="shared" si="12"/>
        <v>5</v>
      </c>
      <c r="J241" s="232" t="str">
        <f t="shared" si="13"/>
        <v>J</v>
      </c>
      <c r="K241" s="239">
        <f t="shared" si="14"/>
        <v>0</v>
      </c>
    </row>
    <row r="242" spans="1:11" ht="12.75">
      <c r="A242" s="236">
        <f t="shared" si="15"/>
        <v>241</v>
      </c>
      <c r="B242" s="182">
        <v>2011022</v>
      </c>
      <c r="C242" s="204" t="s">
        <v>522</v>
      </c>
      <c r="D242" s="182" t="s">
        <v>0</v>
      </c>
      <c r="E242" s="182">
        <v>2244</v>
      </c>
      <c r="F242" s="182">
        <v>254</v>
      </c>
      <c r="G242" s="182" t="s">
        <v>577</v>
      </c>
      <c r="H242" s="296"/>
      <c r="I242" s="232">
        <f t="shared" si="12"/>
        <v>5</v>
      </c>
      <c r="J242" s="232" t="str">
        <f t="shared" si="13"/>
        <v>J</v>
      </c>
      <c r="K242" s="239">
        <f t="shared" si="14"/>
        <v>0</v>
      </c>
    </row>
    <row r="243" spans="1:11" ht="12.75">
      <c r="A243" s="236">
        <f t="shared" si="15"/>
        <v>242</v>
      </c>
      <c r="B243" s="182">
        <v>2336861</v>
      </c>
      <c r="C243" s="204" t="s">
        <v>540</v>
      </c>
      <c r="D243" s="182" t="s">
        <v>7</v>
      </c>
      <c r="E243" s="182">
        <v>2244</v>
      </c>
      <c r="F243" s="182">
        <v>254</v>
      </c>
      <c r="G243" s="182" t="s">
        <v>586</v>
      </c>
      <c r="H243" s="296"/>
      <c r="I243" s="232">
        <f t="shared" si="12"/>
        <v>5</v>
      </c>
      <c r="J243" s="232" t="str">
        <f t="shared" si="13"/>
        <v>C</v>
      </c>
      <c r="K243" s="239">
        <f t="shared" si="14"/>
        <v>0</v>
      </c>
    </row>
    <row r="244" spans="1:11" ht="12.75">
      <c r="A244" s="236">
        <f t="shared" si="15"/>
        <v>243</v>
      </c>
      <c r="B244" s="182">
        <v>1052791</v>
      </c>
      <c r="C244" s="204" t="s">
        <v>490</v>
      </c>
      <c r="D244" s="182" t="s">
        <v>249</v>
      </c>
      <c r="E244" s="182">
        <v>2240</v>
      </c>
      <c r="F244" s="182">
        <v>250</v>
      </c>
      <c r="G244" s="182" t="s">
        <v>565</v>
      </c>
      <c r="H244" s="296"/>
      <c r="I244" s="232">
        <f t="shared" si="12"/>
        <v>4</v>
      </c>
      <c r="J244" s="232" t="str">
        <f t="shared" si="13"/>
        <v>C</v>
      </c>
      <c r="K244" s="239">
        <f t="shared" si="14"/>
        <v>0</v>
      </c>
    </row>
    <row r="245" spans="1:11" ht="12.75">
      <c r="A245" s="236">
        <f t="shared" si="15"/>
        <v>244</v>
      </c>
      <c r="B245" s="182">
        <v>2706328</v>
      </c>
      <c r="C245" s="204" t="s">
        <v>545</v>
      </c>
      <c r="D245" s="182" t="s">
        <v>0</v>
      </c>
      <c r="E245" s="182">
        <v>2240</v>
      </c>
      <c r="F245" s="182">
        <v>250</v>
      </c>
      <c r="G245" s="182" t="s">
        <v>473</v>
      </c>
      <c r="H245" s="296"/>
      <c r="I245" s="232">
        <f t="shared" si="12"/>
        <v>5</v>
      </c>
      <c r="J245" s="232" t="str">
        <f t="shared" si="13"/>
        <v>P</v>
      </c>
      <c r="K245" s="239">
        <f t="shared" si="14"/>
        <v>0</v>
      </c>
    </row>
    <row r="246" spans="1:11" ht="12.75">
      <c r="A246" s="236">
        <f t="shared" si="15"/>
        <v>245</v>
      </c>
      <c r="B246" s="182">
        <v>1002741</v>
      </c>
      <c r="C246" s="204" t="s">
        <v>750</v>
      </c>
      <c r="D246" s="182" t="s">
        <v>0</v>
      </c>
      <c r="E246" s="182">
        <v>2236</v>
      </c>
      <c r="F246" s="182">
        <v>246</v>
      </c>
      <c r="G246" s="182" t="s">
        <v>833</v>
      </c>
      <c r="H246" s="296"/>
      <c r="I246" s="232">
        <f t="shared" si="12"/>
        <v>5</v>
      </c>
      <c r="J246" s="232" t="str">
        <f t="shared" si="13"/>
        <v>L</v>
      </c>
      <c r="K246" s="239">
        <f t="shared" si="14"/>
        <v>0</v>
      </c>
    </row>
    <row r="247" spans="1:11" ht="12.75">
      <c r="A247" s="236">
        <f t="shared" si="15"/>
        <v>246</v>
      </c>
      <c r="B247" s="182">
        <v>2160884</v>
      </c>
      <c r="C247" s="204" t="s">
        <v>751</v>
      </c>
      <c r="D247" s="182" t="s">
        <v>5</v>
      </c>
      <c r="E247" s="182">
        <v>2236</v>
      </c>
      <c r="F247" s="182">
        <v>246</v>
      </c>
      <c r="G247" s="182" t="s">
        <v>575</v>
      </c>
      <c r="H247" s="296"/>
      <c r="I247" s="232">
        <f t="shared" si="12"/>
        <v>5</v>
      </c>
      <c r="J247" s="232" t="str">
        <f t="shared" si="13"/>
        <v>J</v>
      </c>
      <c r="K247" s="239">
        <f t="shared" si="14"/>
        <v>0</v>
      </c>
    </row>
    <row r="248" spans="1:11" ht="12.75">
      <c r="A248" s="236">
        <f t="shared" si="15"/>
        <v>247</v>
      </c>
      <c r="B248" s="182">
        <v>2650993</v>
      </c>
      <c r="C248" s="204" t="s">
        <v>752</v>
      </c>
      <c r="D248" s="182" t="s">
        <v>249</v>
      </c>
      <c r="E248" s="182">
        <v>2234</v>
      </c>
      <c r="F248" s="182">
        <v>242</v>
      </c>
      <c r="G248" s="182" t="s">
        <v>852</v>
      </c>
      <c r="H248" s="296"/>
      <c r="I248" s="232">
        <f t="shared" si="12"/>
        <v>4</v>
      </c>
      <c r="J248" s="232" t="str">
        <f t="shared" si="13"/>
        <v>F</v>
      </c>
      <c r="K248" s="239">
        <f t="shared" si="14"/>
        <v>0</v>
      </c>
    </row>
    <row r="249" spans="1:11" ht="12.75">
      <c r="A249" s="236">
        <f t="shared" si="15"/>
        <v>248</v>
      </c>
      <c r="B249" s="182">
        <v>1008002</v>
      </c>
      <c r="C249" s="204" t="s">
        <v>531</v>
      </c>
      <c r="D249" s="182" t="s">
        <v>0</v>
      </c>
      <c r="E249" s="182">
        <v>2233</v>
      </c>
      <c r="F249" s="182">
        <v>240</v>
      </c>
      <c r="G249" s="182" t="s">
        <v>582</v>
      </c>
      <c r="H249" s="296"/>
      <c r="I249" s="232">
        <f t="shared" si="12"/>
        <v>5</v>
      </c>
      <c r="J249" s="232" t="str">
        <f t="shared" si="13"/>
        <v>W</v>
      </c>
      <c r="K249" s="239">
        <f t="shared" si="14"/>
        <v>0</v>
      </c>
    </row>
    <row r="250" spans="1:11" ht="12.75">
      <c r="A250" s="236">
        <f t="shared" si="15"/>
        <v>249</v>
      </c>
      <c r="B250" s="182">
        <v>1065091</v>
      </c>
      <c r="C250" s="204" t="s">
        <v>753</v>
      </c>
      <c r="D250" s="182" t="s">
        <v>5</v>
      </c>
      <c r="E250" s="182">
        <v>2231</v>
      </c>
      <c r="F250" s="182">
        <v>238</v>
      </c>
      <c r="G250" s="182" t="s">
        <v>878</v>
      </c>
      <c r="H250" s="296"/>
      <c r="I250" s="232">
        <f t="shared" si="12"/>
        <v>5</v>
      </c>
      <c r="J250" s="232" t="str">
        <f t="shared" si="13"/>
        <v>V</v>
      </c>
      <c r="K250" s="239">
        <f t="shared" si="14"/>
        <v>0</v>
      </c>
    </row>
    <row r="251" spans="1:11" ht="12.75">
      <c r="A251" s="236">
        <f t="shared" si="15"/>
        <v>250</v>
      </c>
      <c r="B251" s="182">
        <v>2504126</v>
      </c>
      <c r="C251" s="204" t="s">
        <v>424</v>
      </c>
      <c r="D251" s="182" t="s">
        <v>252</v>
      </c>
      <c r="E251" s="182">
        <v>2231</v>
      </c>
      <c r="F251" s="182">
        <v>238</v>
      </c>
      <c r="G251" s="182" t="s">
        <v>84</v>
      </c>
      <c r="H251" s="296"/>
      <c r="I251" s="232">
        <f t="shared" si="12"/>
        <v>4</v>
      </c>
      <c r="J251" s="232" t="str">
        <f t="shared" si="13"/>
        <v>X</v>
      </c>
      <c r="K251" s="239">
        <f t="shared" si="14"/>
        <v>0</v>
      </c>
    </row>
    <row r="252" spans="1:11" ht="12.75">
      <c r="A252" s="236">
        <f t="shared" si="15"/>
        <v>251</v>
      </c>
      <c r="B252" s="182">
        <v>2295316</v>
      </c>
      <c r="C252" s="204" t="s">
        <v>754</v>
      </c>
      <c r="D252" s="182" t="s">
        <v>2</v>
      </c>
      <c r="E252" s="182">
        <v>2230</v>
      </c>
      <c r="F252" s="182">
        <v>234</v>
      </c>
      <c r="G252" s="182" t="s">
        <v>879</v>
      </c>
      <c r="H252" s="296"/>
      <c r="I252" s="232">
        <f t="shared" si="12"/>
        <v>5</v>
      </c>
      <c r="J252" s="232" t="str">
        <f t="shared" si="13"/>
        <v>T</v>
      </c>
      <c r="K252" s="239">
        <f t="shared" si="14"/>
        <v>0</v>
      </c>
    </row>
    <row r="253" spans="1:11" ht="12.75">
      <c r="A253" s="236">
        <f t="shared" si="15"/>
        <v>252</v>
      </c>
      <c r="B253" s="182">
        <v>2291393</v>
      </c>
      <c r="C253" s="204" t="s">
        <v>532</v>
      </c>
      <c r="D253" s="182" t="s">
        <v>0</v>
      </c>
      <c r="E253" s="182">
        <v>2229</v>
      </c>
      <c r="F253" s="182">
        <v>232</v>
      </c>
      <c r="G253" s="182" t="s">
        <v>565</v>
      </c>
      <c r="H253" s="296"/>
      <c r="I253" s="232">
        <f t="shared" si="12"/>
        <v>5</v>
      </c>
      <c r="J253" s="232" t="str">
        <f t="shared" si="13"/>
        <v>C</v>
      </c>
      <c r="K253" s="239">
        <f t="shared" si="14"/>
        <v>0</v>
      </c>
    </row>
    <row r="254" spans="1:11" ht="12.75">
      <c r="A254" s="236">
        <f t="shared" si="15"/>
        <v>253</v>
      </c>
      <c r="B254" s="182">
        <v>2385512</v>
      </c>
      <c r="C254" s="204" t="s">
        <v>755</v>
      </c>
      <c r="D254" s="182" t="s">
        <v>252</v>
      </c>
      <c r="E254" s="182">
        <v>2226</v>
      </c>
      <c r="F254" s="182">
        <v>230</v>
      </c>
      <c r="G254" s="182" t="s">
        <v>880</v>
      </c>
      <c r="H254" s="296"/>
      <c r="I254" s="232">
        <f t="shared" si="12"/>
        <v>4</v>
      </c>
      <c r="J254" s="232" t="str">
        <f t="shared" si="13"/>
        <v>J</v>
      </c>
      <c r="K254" s="239">
        <f t="shared" si="14"/>
        <v>0</v>
      </c>
    </row>
    <row r="255" spans="1:11" ht="12.75">
      <c r="A255" s="236">
        <f t="shared" si="15"/>
        <v>254</v>
      </c>
      <c r="B255" s="182">
        <v>1118766</v>
      </c>
      <c r="C255" s="204" t="s">
        <v>110</v>
      </c>
      <c r="D255" s="182" t="s">
        <v>5</v>
      </c>
      <c r="E255" s="182">
        <v>2225</v>
      </c>
      <c r="F255" s="182">
        <v>228</v>
      </c>
      <c r="G255" s="182" t="s">
        <v>99</v>
      </c>
      <c r="H255" s="296"/>
      <c r="I255" s="232">
        <f t="shared" si="12"/>
        <v>5</v>
      </c>
      <c r="J255" s="232" t="str">
        <f t="shared" si="13"/>
        <v>X</v>
      </c>
      <c r="K255" s="239">
        <f t="shared" si="14"/>
        <v>1</v>
      </c>
    </row>
    <row r="256" spans="1:11" ht="12.75">
      <c r="A256" s="236">
        <f t="shared" si="15"/>
        <v>255</v>
      </c>
      <c r="B256" s="182">
        <v>2335772</v>
      </c>
      <c r="C256" s="204" t="s">
        <v>756</v>
      </c>
      <c r="D256" s="182" t="s">
        <v>2</v>
      </c>
      <c r="E256" s="182">
        <v>2225</v>
      </c>
      <c r="F256" s="182">
        <v>228</v>
      </c>
      <c r="G256" s="182" t="s">
        <v>864</v>
      </c>
      <c r="H256" s="296"/>
      <c r="I256" s="232">
        <f t="shared" si="12"/>
        <v>5</v>
      </c>
      <c r="J256" s="232" t="str">
        <f t="shared" si="13"/>
        <v>L</v>
      </c>
      <c r="K256" s="239">
        <f t="shared" si="14"/>
        <v>0</v>
      </c>
    </row>
    <row r="257" spans="1:11" ht="12.75">
      <c r="A257" s="236">
        <f t="shared" si="15"/>
        <v>256</v>
      </c>
      <c r="B257" s="182">
        <v>1210711</v>
      </c>
      <c r="C257" s="204" t="s">
        <v>757</v>
      </c>
      <c r="D257" s="182" t="s">
        <v>0</v>
      </c>
      <c r="E257" s="182">
        <v>2224</v>
      </c>
      <c r="F257" s="182">
        <v>224</v>
      </c>
      <c r="G257" s="182" t="s">
        <v>854</v>
      </c>
      <c r="H257" s="296"/>
      <c r="I257" s="232">
        <f t="shared" si="12"/>
        <v>5</v>
      </c>
      <c r="J257" s="232" t="str">
        <f t="shared" si="13"/>
        <v>L</v>
      </c>
      <c r="K257" s="239">
        <f t="shared" si="14"/>
        <v>0</v>
      </c>
    </row>
    <row r="258" spans="1:11" ht="12.75">
      <c r="A258" s="236">
        <f t="shared" si="15"/>
        <v>257</v>
      </c>
      <c r="B258" s="182">
        <v>1064944</v>
      </c>
      <c r="C258" s="204" t="s">
        <v>758</v>
      </c>
      <c r="D258" s="182" t="s">
        <v>5</v>
      </c>
      <c r="E258" s="182">
        <v>2221</v>
      </c>
      <c r="F258" s="182">
        <v>222</v>
      </c>
      <c r="G258" s="182" t="s">
        <v>846</v>
      </c>
      <c r="H258" s="296"/>
      <c r="I258" s="232">
        <f aca="true" t="shared" si="16" ref="I258:I321">IF(D258="",0,VALUE(LEFT(D258)))</f>
        <v>5</v>
      </c>
      <c r="J258" s="232" t="str">
        <f aca="true" t="shared" si="17" ref="J258:J321">LEFT(G258)</f>
        <v>W</v>
      </c>
      <c r="K258" s="239">
        <f aca="true" t="shared" si="18" ref="K258:K321">IF(AND(I258&gt;4,J258="X"),1,0)</f>
        <v>0</v>
      </c>
    </row>
    <row r="259" spans="1:11" ht="12.75">
      <c r="A259" s="236">
        <f aca="true" t="shared" si="19" ref="A259:A322">A258+1</f>
        <v>258</v>
      </c>
      <c r="B259" s="182">
        <v>1007734</v>
      </c>
      <c r="C259" s="204" t="s">
        <v>538</v>
      </c>
      <c r="D259" s="182" t="s">
        <v>2</v>
      </c>
      <c r="E259" s="182">
        <v>2220</v>
      </c>
      <c r="F259" s="182">
        <v>220</v>
      </c>
      <c r="G259" s="182" t="s">
        <v>596</v>
      </c>
      <c r="H259" s="296"/>
      <c r="I259" s="232">
        <f t="shared" si="16"/>
        <v>5</v>
      </c>
      <c r="J259" s="232" t="str">
        <f t="shared" si="17"/>
        <v>V</v>
      </c>
      <c r="K259" s="239">
        <f t="shared" si="18"/>
        <v>0</v>
      </c>
    </row>
    <row r="260" spans="1:11" ht="12.75">
      <c r="A260" s="236">
        <f t="shared" si="19"/>
        <v>259</v>
      </c>
      <c r="B260" s="182">
        <v>2529872</v>
      </c>
      <c r="C260" s="204" t="s">
        <v>759</v>
      </c>
      <c r="D260" s="182" t="s">
        <v>11</v>
      </c>
      <c r="E260" s="182">
        <v>2219</v>
      </c>
      <c r="F260" s="182">
        <v>218</v>
      </c>
      <c r="G260" s="182" t="s">
        <v>848</v>
      </c>
      <c r="H260" s="296"/>
      <c r="I260" s="232">
        <f t="shared" si="16"/>
        <v>6</v>
      </c>
      <c r="J260" s="232" t="str">
        <f t="shared" si="17"/>
        <v>L</v>
      </c>
      <c r="K260" s="239">
        <f t="shared" si="18"/>
        <v>0</v>
      </c>
    </row>
    <row r="261" spans="1:11" ht="12.75">
      <c r="A261" s="236">
        <f t="shared" si="19"/>
        <v>260</v>
      </c>
      <c r="B261" s="182">
        <v>2688855</v>
      </c>
      <c r="C261" s="204" t="s">
        <v>760</v>
      </c>
      <c r="D261" s="182" t="s">
        <v>2</v>
      </c>
      <c r="E261" s="182">
        <v>2219</v>
      </c>
      <c r="F261" s="182">
        <v>218</v>
      </c>
      <c r="G261" s="182" t="s">
        <v>847</v>
      </c>
      <c r="H261" s="296"/>
      <c r="I261" s="232">
        <f t="shared" si="16"/>
        <v>5</v>
      </c>
      <c r="J261" s="232" t="str">
        <f t="shared" si="17"/>
        <v>L</v>
      </c>
      <c r="K261" s="239">
        <f t="shared" si="18"/>
        <v>0</v>
      </c>
    </row>
    <row r="262" spans="1:11" ht="12.75">
      <c r="A262" s="236">
        <f t="shared" si="19"/>
        <v>261</v>
      </c>
      <c r="B262" s="182">
        <v>1143869</v>
      </c>
      <c r="C262" s="204" t="s">
        <v>761</v>
      </c>
      <c r="D262" s="182" t="s">
        <v>0</v>
      </c>
      <c r="E262" s="182">
        <v>2219</v>
      </c>
      <c r="F262" s="182">
        <v>218</v>
      </c>
      <c r="G262" s="182" t="s">
        <v>842</v>
      </c>
      <c r="H262" s="296"/>
      <c r="I262" s="232">
        <f t="shared" si="16"/>
        <v>5</v>
      </c>
      <c r="J262" s="232" t="str">
        <f t="shared" si="17"/>
        <v>J</v>
      </c>
      <c r="K262" s="239">
        <f t="shared" si="18"/>
        <v>0</v>
      </c>
    </row>
    <row r="263" spans="1:11" ht="12.75">
      <c r="A263" s="236">
        <f t="shared" si="19"/>
        <v>262</v>
      </c>
      <c r="B263" s="182">
        <v>2249922</v>
      </c>
      <c r="C263" s="204" t="s">
        <v>762</v>
      </c>
      <c r="D263" s="182" t="s">
        <v>0</v>
      </c>
      <c r="E263" s="182">
        <v>2218</v>
      </c>
      <c r="F263" s="182">
        <v>212</v>
      </c>
      <c r="G263" s="182" t="s">
        <v>850</v>
      </c>
      <c r="H263" s="296"/>
      <c r="I263" s="232">
        <f t="shared" si="16"/>
        <v>5</v>
      </c>
      <c r="J263" s="232" t="str">
        <f t="shared" si="17"/>
        <v>L</v>
      </c>
      <c r="K263" s="239">
        <f t="shared" si="18"/>
        <v>0</v>
      </c>
    </row>
    <row r="264" spans="1:11" ht="12.75">
      <c r="A264" s="236">
        <f t="shared" si="19"/>
        <v>263</v>
      </c>
      <c r="B264" s="182">
        <v>1031603</v>
      </c>
      <c r="C264" s="204" t="s">
        <v>104</v>
      </c>
      <c r="D264" s="182" t="s">
        <v>5</v>
      </c>
      <c r="E264" s="182">
        <v>2217</v>
      </c>
      <c r="F264" s="182">
        <v>210</v>
      </c>
      <c r="G264" s="182" t="s">
        <v>99</v>
      </c>
      <c r="H264" s="296"/>
      <c r="I264" s="232">
        <f t="shared" si="16"/>
        <v>5</v>
      </c>
      <c r="J264" s="232" t="str">
        <f t="shared" si="17"/>
        <v>X</v>
      </c>
      <c r="K264" s="239">
        <f t="shared" si="18"/>
        <v>1</v>
      </c>
    </row>
    <row r="265" spans="1:11" ht="12.75">
      <c r="A265" s="236">
        <f t="shared" si="19"/>
        <v>264</v>
      </c>
      <c r="B265" s="182">
        <v>2638772</v>
      </c>
      <c r="C265" s="204" t="s">
        <v>763</v>
      </c>
      <c r="D265" s="182" t="s">
        <v>0</v>
      </c>
      <c r="E265" s="182">
        <v>2216</v>
      </c>
      <c r="F265" s="182">
        <v>208</v>
      </c>
      <c r="G265" s="182" t="s">
        <v>842</v>
      </c>
      <c r="H265" s="296"/>
      <c r="I265" s="232">
        <f t="shared" si="16"/>
        <v>5</v>
      </c>
      <c r="J265" s="232" t="str">
        <f t="shared" si="17"/>
        <v>J</v>
      </c>
      <c r="K265" s="239">
        <f t="shared" si="18"/>
        <v>0</v>
      </c>
    </row>
    <row r="266" spans="1:11" ht="12.75">
      <c r="A266" s="236">
        <f t="shared" si="19"/>
        <v>265</v>
      </c>
      <c r="B266" s="182">
        <v>1146607</v>
      </c>
      <c r="C266" s="204" t="s">
        <v>764</v>
      </c>
      <c r="D266" s="182" t="s">
        <v>7</v>
      </c>
      <c r="E266" s="182">
        <v>2215</v>
      </c>
      <c r="F266" s="182">
        <v>206</v>
      </c>
      <c r="G266" s="182" t="s">
        <v>864</v>
      </c>
      <c r="H266" s="296"/>
      <c r="I266" s="232">
        <f t="shared" si="16"/>
        <v>5</v>
      </c>
      <c r="J266" s="232" t="str">
        <f t="shared" si="17"/>
        <v>L</v>
      </c>
      <c r="K266" s="239">
        <f t="shared" si="18"/>
        <v>0</v>
      </c>
    </row>
    <row r="267" spans="1:11" ht="12.75">
      <c r="A267" s="236">
        <f t="shared" si="19"/>
        <v>266</v>
      </c>
      <c r="B267" s="182">
        <v>2576892</v>
      </c>
      <c r="C267" s="204" t="s">
        <v>85</v>
      </c>
      <c r="D267" s="182" t="s">
        <v>0</v>
      </c>
      <c r="E267" s="182">
        <v>2215</v>
      </c>
      <c r="F267" s="182">
        <v>206</v>
      </c>
      <c r="G267" s="182" t="s">
        <v>84</v>
      </c>
      <c r="H267" s="296"/>
      <c r="I267" s="232">
        <f t="shared" si="16"/>
        <v>5</v>
      </c>
      <c r="J267" s="232" t="str">
        <f t="shared" si="17"/>
        <v>X</v>
      </c>
      <c r="K267" s="239">
        <f t="shared" si="18"/>
        <v>1</v>
      </c>
    </row>
    <row r="268" spans="1:11" ht="12.75">
      <c r="A268" s="236">
        <f t="shared" si="19"/>
        <v>267</v>
      </c>
      <c r="B268" s="182">
        <v>1040704</v>
      </c>
      <c r="C268" s="204" t="s">
        <v>765</v>
      </c>
      <c r="D268" s="182" t="s">
        <v>7</v>
      </c>
      <c r="E268" s="182">
        <v>2210</v>
      </c>
      <c r="F268" s="182">
        <v>202</v>
      </c>
      <c r="G268" s="182" t="s">
        <v>586</v>
      </c>
      <c r="H268" s="296"/>
      <c r="I268" s="232">
        <f t="shared" si="16"/>
        <v>5</v>
      </c>
      <c r="J268" s="232" t="str">
        <f t="shared" si="17"/>
        <v>C</v>
      </c>
      <c r="K268" s="239">
        <f t="shared" si="18"/>
        <v>0</v>
      </c>
    </row>
    <row r="269" spans="1:11" ht="12.75">
      <c r="A269" s="236">
        <f t="shared" si="19"/>
        <v>268</v>
      </c>
      <c r="B269" s="182">
        <v>1168647</v>
      </c>
      <c r="C269" s="204" t="s">
        <v>766</v>
      </c>
      <c r="D269" s="182">
        <v>7</v>
      </c>
      <c r="E269" s="182">
        <v>2210</v>
      </c>
      <c r="F269" s="182">
        <v>202</v>
      </c>
      <c r="G269" s="182" t="s">
        <v>591</v>
      </c>
      <c r="H269" s="296"/>
      <c r="I269" s="232">
        <f t="shared" si="16"/>
        <v>7</v>
      </c>
      <c r="J269" s="232" t="str">
        <f t="shared" si="17"/>
        <v>C</v>
      </c>
      <c r="K269" s="239">
        <f t="shared" si="18"/>
        <v>0</v>
      </c>
    </row>
    <row r="270" spans="1:11" ht="12.75">
      <c r="A270" s="236">
        <f t="shared" si="19"/>
        <v>269</v>
      </c>
      <c r="B270" s="182">
        <v>2591952</v>
      </c>
      <c r="C270" s="204" t="s">
        <v>547</v>
      </c>
      <c r="D270" s="182" t="s">
        <v>5</v>
      </c>
      <c r="E270" s="182">
        <v>2209</v>
      </c>
      <c r="F270" s="182">
        <v>198</v>
      </c>
      <c r="G270" s="182" t="s">
        <v>567</v>
      </c>
      <c r="H270" s="296"/>
      <c r="I270" s="232">
        <f t="shared" si="16"/>
        <v>5</v>
      </c>
      <c r="J270" s="232" t="str">
        <f t="shared" si="17"/>
        <v>J</v>
      </c>
      <c r="K270" s="239">
        <f t="shared" si="18"/>
        <v>0</v>
      </c>
    </row>
    <row r="271" spans="1:11" ht="12.75">
      <c r="A271" s="236">
        <f t="shared" si="19"/>
        <v>270</v>
      </c>
      <c r="B271" s="182">
        <v>1132592</v>
      </c>
      <c r="C271" s="204" t="s">
        <v>767</v>
      </c>
      <c r="D271" s="182" t="s">
        <v>0</v>
      </c>
      <c r="E271" s="182">
        <v>2199</v>
      </c>
      <c r="F271" s="182">
        <v>196</v>
      </c>
      <c r="G271" s="182" t="s">
        <v>868</v>
      </c>
      <c r="H271" s="296"/>
      <c r="I271" s="232">
        <f t="shared" si="16"/>
        <v>5</v>
      </c>
      <c r="J271" s="232" t="str">
        <f t="shared" si="17"/>
        <v>F</v>
      </c>
      <c r="K271" s="239">
        <f t="shared" si="18"/>
        <v>0</v>
      </c>
    </row>
    <row r="272" spans="1:11" ht="12.75">
      <c r="A272" s="236">
        <f t="shared" si="19"/>
        <v>271</v>
      </c>
      <c r="B272" s="182">
        <v>1145733</v>
      </c>
      <c r="C272" s="204" t="s">
        <v>768</v>
      </c>
      <c r="D272" s="182" t="s">
        <v>5</v>
      </c>
      <c r="E272" s="182">
        <v>2198</v>
      </c>
      <c r="F272" s="182">
        <v>194</v>
      </c>
      <c r="G272" s="182" t="s">
        <v>844</v>
      </c>
      <c r="H272" s="296"/>
      <c r="I272" s="232">
        <f t="shared" si="16"/>
        <v>5</v>
      </c>
      <c r="J272" s="232" t="str">
        <f t="shared" si="17"/>
        <v>L</v>
      </c>
      <c r="K272" s="239">
        <f t="shared" si="18"/>
        <v>0</v>
      </c>
    </row>
    <row r="273" spans="1:11" ht="12.75">
      <c r="A273" s="236">
        <f t="shared" si="19"/>
        <v>272</v>
      </c>
      <c r="B273" s="182">
        <v>1023747</v>
      </c>
      <c r="C273" s="204" t="s">
        <v>183</v>
      </c>
      <c r="D273" s="182" t="s">
        <v>7</v>
      </c>
      <c r="E273" s="182">
        <v>2194</v>
      </c>
      <c r="F273" s="182">
        <v>192</v>
      </c>
      <c r="G273" s="182" t="s">
        <v>181</v>
      </c>
      <c r="H273" s="296"/>
      <c r="I273" s="232">
        <f t="shared" si="16"/>
        <v>5</v>
      </c>
      <c r="J273" s="232" t="str">
        <f t="shared" si="17"/>
        <v>X</v>
      </c>
      <c r="K273" s="239">
        <f t="shared" si="18"/>
        <v>1</v>
      </c>
    </row>
    <row r="274" spans="1:11" ht="12.75">
      <c r="A274" s="236">
        <f t="shared" si="19"/>
        <v>273</v>
      </c>
      <c r="B274" s="182">
        <v>1691237</v>
      </c>
      <c r="C274" s="204" t="s">
        <v>769</v>
      </c>
      <c r="D274" s="182" t="s">
        <v>0</v>
      </c>
      <c r="E274" s="182">
        <v>2192</v>
      </c>
      <c r="F274" s="182">
        <v>190</v>
      </c>
      <c r="G274" s="182" t="s">
        <v>867</v>
      </c>
      <c r="H274" s="296"/>
      <c r="I274" s="232">
        <f t="shared" si="16"/>
        <v>5</v>
      </c>
      <c r="J274" s="232" t="str">
        <f t="shared" si="17"/>
        <v>L</v>
      </c>
      <c r="K274" s="239">
        <f t="shared" si="18"/>
        <v>0</v>
      </c>
    </row>
    <row r="275" spans="1:11" ht="12.75">
      <c r="A275" s="236">
        <f t="shared" si="19"/>
        <v>274</v>
      </c>
      <c r="B275" s="182">
        <v>2571127</v>
      </c>
      <c r="C275" s="204" t="s">
        <v>770</v>
      </c>
      <c r="D275" s="182" t="s">
        <v>2</v>
      </c>
      <c r="E275" s="182">
        <v>2191</v>
      </c>
      <c r="F275" s="182">
        <v>188</v>
      </c>
      <c r="G275" s="182" t="s">
        <v>564</v>
      </c>
      <c r="H275" s="296"/>
      <c r="I275" s="232">
        <f t="shared" si="16"/>
        <v>5</v>
      </c>
      <c r="J275" s="232" t="str">
        <f t="shared" si="17"/>
        <v>P</v>
      </c>
      <c r="K275" s="239">
        <f t="shared" si="18"/>
        <v>0</v>
      </c>
    </row>
    <row r="276" spans="1:11" ht="12.75">
      <c r="A276" s="236">
        <f t="shared" si="19"/>
        <v>275</v>
      </c>
      <c r="B276" s="182">
        <v>2570696</v>
      </c>
      <c r="C276" s="204" t="s">
        <v>771</v>
      </c>
      <c r="D276" s="182" t="s">
        <v>0</v>
      </c>
      <c r="E276" s="182">
        <v>2190</v>
      </c>
      <c r="F276" s="182">
        <v>186</v>
      </c>
      <c r="G276" s="182" t="s">
        <v>845</v>
      </c>
      <c r="H276" s="296"/>
      <c r="I276" s="232">
        <f t="shared" si="16"/>
        <v>5</v>
      </c>
      <c r="J276" s="232" t="str">
        <f t="shared" si="17"/>
        <v>P</v>
      </c>
      <c r="K276" s="239">
        <f t="shared" si="18"/>
        <v>0</v>
      </c>
    </row>
    <row r="277" spans="1:11" ht="12.75">
      <c r="A277" s="236">
        <f t="shared" si="19"/>
        <v>276</v>
      </c>
      <c r="B277" s="182">
        <v>1252962</v>
      </c>
      <c r="C277" s="204" t="s">
        <v>772</v>
      </c>
      <c r="D277" s="182" t="s">
        <v>5</v>
      </c>
      <c r="E277" s="182">
        <v>2188</v>
      </c>
      <c r="F277" s="182">
        <v>184</v>
      </c>
      <c r="G277" s="182" t="s">
        <v>844</v>
      </c>
      <c r="H277" s="296"/>
      <c r="I277" s="232">
        <f t="shared" si="16"/>
        <v>5</v>
      </c>
      <c r="J277" s="232" t="str">
        <f t="shared" si="17"/>
        <v>L</v>
      </c>
      <c r="K277" s="239">
        <f t="shared" si="18"/>
        <v>0</v>
      </c>
    </row>
    <row r="278" spans="1:11" ht="12.75">
      <c r="A278" s="236">
        <f t="shared" si="19"/>
        <v>277</v>
      </c>
      <c r="B278" s="182">
        <v>1067985</v>
      </c>
      <c r="C278" s="204" t="s">
        <v>108</v>
      </c>
      <c r="D278" s="182" t="s">
        <v>7</v>
      </c>
      <c r="E278" s="182">
        <v>2188</v>
      </c>
      <c r="F278" s="182">
        <v>184</v>
      </c>
      <c r="G278" s="182" t="s">
        <v>99</v>
      </c>
      <c r="H278" s="296"/>
      <c r="I278" s="232">
        <f t="shared" si="16"/>
        <v>5</v>
      </c>
      <c r="J278" s="232" t="str">
        <f t="shared" si="17"/>
        <v>X</v>
      </c>
      <c r="K278" s="239">
        <f t="shared" si="18"/>
        <v>1</v>
      </c>
    </row>
    <row r="279" spans="1:11" ht="12.75">
      <c r="A279" s="236">
        <f t="shared" si="19"/>
        <v>278</v>
      </c>
      <c r="B279" s="182">
        <v>2248844</v>
      </c>
      <c r="C279" s="204" t="s">
        <v>773</v>
      </c>
      <c r="D279" s="182" t="s">
        <v>0</v>
      </c>
      <c r="E279" s="182">
        <v>2185</v>
      </c>
      <c r="F279" s="182">
        <v>180</v>
      </c>
      <c r="G279" s="182" t="s">
        <v>881</v>
      </c>
      <c r="H279" s="296"/>
      <c r="I279" s="232">
        <f t="shared" si="16"/>
        <v>5</v>
      </c>
      <c r="J279" s="232" t="str">
        <f t="shared" si="17"/>
        <v>L</v>
      </c>
      <c r="K279" s="239">
        <f t="shared" si="18"/>
        <v>0</v>
      </c>
    </row>
    <row r="280" spans="1:11" ht="12.75">
      <c r="A280" s="236">
        <f t="shared" si="19"/>
        <v>279</v>
      </c>
      <c r="B280" s="182">
        <v>1213414</v>
      </c>
      <c r="C280" s="204" t="s">
        <v>774</v>
      </c>
      <c r="D280" s="182" t="s">
        <v>11</v>
      </c>
      <c r="E280" s="182">
        <v>2184</v>
      </c>
      <c r="F280" s="182">
        <v>178</v>
      </c>
      <c r="G280" s="182" t="s">
        <v>851</v>
      </c>
      <c r="H280" s="296"/>
      <c r="I280" s="232">
        <f t="shared" si="16"/>
        <v>6</v>
      </c>
      <c r="J280" s="232" t="str">
        <f t="shared" si="17"/>
        <v>L</v>
      </c>
      <c r="K280" s="239">
        <f t="shared" si="18"/>
        <v>0</v>
      </c>
    </row>
    <row r="281" spans="1:11" ht="12.75">
      <c r="A281" s="236">
        <f t="shared" si="19"/>
        <v>280</v>
      </c>
      <c r="B281" s="182">
        <v>2529861</v>
      </c>
      <c r="C281" s="204" t="s">
        <v>775</v>
      </c>
      <c r="D281" s="182" t="s">
        <v>2</v>
      </c>
      <c r="E281" s="182">
        <v>2181</v>
      </c>
      <c r="F281" s="182">
        <v>176</v>
      </c>
      <c r="G281" s="182" t="s">
        <v>882</v>
      </c>
      <c r="H281" s="296"/>
      <c r="I281" s="232">
        <f t="shared" si="16"/>
        <v>5</v>
      </c>
      <c r="J281" s="232" t="str">
        <f t="shared" si="17"/>
        <v>L</v>
      </c>
      <c r="K281" s="239">
        <f t="shared" si="18"/>
        <v>0</v>
      </c>
    </row>
    <row r="282" spans="1:11" ht="12.75">
      <c r="A282" s="236">
        <f t="shared" si="19"/>
        <v>281</v>
      </c>
      <c r="B282" s="182">
        <v>2571118</v>
      </c>
      <c r="C282" s="204" t="s">
        <v>776</v>
      </c>
      <c r="D282" s="182" t="s">
        <v>2</v>
      </c>
      <c r="E282" s="182">
        <v>2178</v>
      </c>
      <c r="F282" s="182">
        <v>174</v>
      </c>
      <c r="G282" s="182" t="s">
        <v>564</v>
      </c>
      <c r="H282" s="296"/>
      <c r="I282" s="232">
        <f t="shared" si="16"/>
        <v>5</v>
      </c>
      <c r="J282" s="232" t="str">
        <f t="shared" si="17"/>
        <v>P</v>
      </c>
      <c r="K282" s="239">
        <f t="shared" si="18"/>
        <v>0</v>
      </c>
    </row>
    <row r="283" spans="1:11" ht="12.75">
      <c r="A283" s="236">
        <f t="shared" si="19"/>
        <v>282</v>
      </c>
      <c r="B283" s="182">
        <v>1026823</v>
      </c>
      <c r="C283" s="204" t="s">
        <v>777</v>
      </c>
      <c r="D283" s="182" t="s">
        <v>5</v>
      </c>
      <c r="E283" s="182">
        <v>2174</v>
      </c>
      <c r="F283" s="182">
        <v>172</v>
      </c>
      <c r="G283" s="182" t="s">
        <v>851</v>
      </c>
      <c r="H283" s="296"/>
      <c r="I283" s="232">
        <f t="shared" si="16"/>
        <v>5</v>
      </c>
      <c r="J283" s="232" t="str">
        <f t="shared" si="17"/>
        <v>L</v>
      </c>
      <c r="K283" s="239">
        <f t="shared" si="18"/>
        <v>0</v>
      </c>
    </row>
    <row r="284" spans="1:11" ht="12.75">
      <c r="A284" s="236">
        <f t="shared" si="19"/>
        <v>283</v>
      </c>
      <c r="B284" s="182">
        <v>1108385</v>
      </c>
      <c r="C284" s="204" t="s">
        <v>523</v>
      </c>
      <c r="D284" s="182" t="s">
        <v>0</v>
      </c>
      <c r="E284" s="182">
        <v>2174</v>
      </c>
      <c r="F284" s="182">
        <v>172</v>
      </c>
      <c r="G284" s="182" t="s">
        <v>588</v>
      </c>
      <c r="H284" s="296"/>
      <c r="I284" s="232">
        <f t="shared" si="16"/>
        <v>5</v>
      </c>
      <c r="J284" s="232" t="str">
        <f t="shared" si="17"/>
        <v>J</v>
      </c>
      <c r="K284" s="239">
        <f t="shared" si="18"/>
        <v>0</v>
      </c>
    </row>
    <row r="285" spans="1:11" ht="12.75">
      <c r="A285" s="236">
        <f t="shared" si="19"/>
        <v>284</v>
      </c>
      <c r="B285" s="182">
        <v>2529264</v>
      </c>
      <c r="C285" s="204" t="s">
        <v>778</v>
      </c>
      <c r="D285" s="182" t="s">
        <v>0</v>
      </c>
      <c r="E285" s="182">
        <v>2169</v>
      </c>
      <c r="F285" s="182">
        <v>168</v>
      </c>
      <c r="G285" s="182" t="s">
        <v>867</v>
      </c>
      <c r="H285" s="296"/>
      <c r="I285" s="232">
        <f t="shared" si="16"/>
        <v>5</v>
      </c>
      <c r="J285" s="232" t="str">
        <f t="shared" si="17"/>
        <v>L</v>
      </c>
      <c r="K285" s="239">
        <f t="shared" si="18"/>
        <v>0</v>
      </c>
    </row>
    <row r="286" spans="1:11" ht="12.75">
      <c r="A286" s="236">
        <f t="shared" si="19"/>
        <v>285</v>
      </c>
      <c r="B286" s="182">
        <v>1002098</v>
      </c>
      <c r="C286" s="204" t="s">
        <v>513</v>
      </c>
      <c r="D286" s="182" t="s">
        <v>2</v>
      </c>
      <c r="E286" s="182">
        <v>2169</v>
      </c>
      <c r="F286" s="182">
        <v>168</v>
      </c>
      <c r="G286" s="182" t="s">
        <v>570</v>
      </c>
      <c r="H286" s="296"/>
      <c r="I286" s="232">
        <f t="shared" si="16"/>
        <v>5</v>
      </c>
      <c r="J286" s="232" t="str">
        <f t="shared" si="17"/>
        <v>C</v>
      </c>
      <c r="K286" s="239">
        <f t="shared" si="18"/>
        <v>0</v>
      </c>
    </row>
    <row r="287" spans="1:11" ht="12.75">
      <c r="A287" s="236">
        <f t="shared" si="19"/>
        <v>286</v>
      </c>
      <c r="B287" s="182">
        <v>1252202</v>
      </c>
      <c r="C287" s="204" t="s">
        <v>779</v>
      </c>
      <c r="D287" s="182" t="s">
        <v>0</v>
      </c>
      <c r="E287" s="182">
        <v>2164</v>
      </c>
      <c r="F287" s="182">
        <v>164</v>
      </c>
      <c r="G287" s="182" t="s">
        <v>864</v>
      </c>
      <c r="H287" s="296"/>
      <c r="I287" s="232">
        <f t="shared" si="16"/>
        <v>5</v>
      </c>
      <c r="J287" s="232" t="str">
        <f t="shared" si="17"/>
        <v>L</v>
      </c>
      <c r="K287" s="239">
        <f t="shared" si="18"/>
        <v>0</v>
      </c>
    </row>
    <row r="288" spans="1:11" ht="12.75">
      <c r="A288" s="236">
        <f t="shared" si="19"/>
        <v>287</v>
      </c>
      <c r="B288" s="182">
        <v>1262544</v>
      </c>
      <c r="C288" s="204" t="s">
        <v>780</v>
      </c>
      <c r="D288" s="182" t="s">
        <v>18</v>
      </c>
      <c r="E288" s="182">
        <v>2164</v>
      </c>
      <c r="F288" s="182">
        <v>164</v>
      </c>
      <c r="G288" s="182" t="s">
        <v>589</v>
      </c>
      <c r="H288" s="296"/>
      <c r="I288" s="232">
        <f t="shared" si="16"/>
        <v>6</v>
      </c>
      <c r="J288" s="232" t="str">
        <f t="shared" si="17"/>
        <v>T</v>
      </c>
      <c r="K288" s="239">
        <f t="shared" si="18"/>
        <v>0</v>
      </c>
    </row>
    <row r="289" spans="1:11" ht="12.75">
      <c r="A289" s="236">
        <f t="shared" si="19"/>
        <v>288</v>
      </c>
      <c r="B289" s="182">
        <v>1065469</v>
      </c>
      <c r="C289" s="204" t="s">
        <v>77</v>
      </c>
      <c r="D289" s="182" t="s">
        <v>2</v>
      </c>
      <c r="E289" s="182">
        <v>2164</v>
      </c>
      <c r="F289" s="182">
        <v>164</v>
      </c>
      <c r="G289" s="182" t="s">
        <v>74</v>
      </c>
      <c r="H289" s="296"/>
      <c r="I289" s="232">
        <f t="shared" si="16"/>
        <v>5</v>
      </c>
      <c r="J289" s="232" t="str">
        <f t="shared" si="17"/>
        <v>X</v>
      </c>
      <c r="K289" s="239">
        <f t="shared" si="18"/>
        <v>1</v>
      </c>
    </row>
    <row r="290" spans="1:11" ht="12.75">
      <c r="A290" s="236">
        <f t="shared" si="19"/>
        <v>289</v>
      </c>
      <c r="B290" s="182">
        <v>1093029</v>
      </c>
      <c r="C290" s="204" t="s">
        <v>554</v>
      </c>
      <c r="D290" s="182" t="s">
        <v>5</v>
      </c>
      <c r="E290" s="182">
        <v>2161</v>
      </c>
      <c r="F290" s="182">
        <v>158</v>
      </c>
      <c r="G290" s="182" t="s">
        <v>473</v>
      </c>
      <c r="H290" s="296"/>
      <c r="I290" s="232">
        <f t="shared" si="16"/>
        <v>5</v>
      </c>
      <c r="J290" s="232" t="str">
        <f t="shared" si="17"/>
        <v>P</v>
      </c>
      <c r="K290" s="239">
        <f t="shared" si="18"/>
        <v>0</v>
      </c>
    </row>
    <row r="291" spans="1:11" ht="12.75">
      <c r="A291" s="236">
        <f t="shared" si="19"/>
        <v>290</v>
      </c>
      <c r="B291" s="182">
        <v>1039672</v>
      </c>
      <c r="C291" s="204" t="s">
        <v>560</v>
      </c>
      <c r="D291" s="182" t="s">
        <v>2</v>
      </c>
      <c r="E291" s="182">
        <v>2156</v>
      </c>
      <c r="F291" s="182">
        <v>156</v>
      </c>
      <c r="G291" s="182" t="s">
        <v>570</v>
      </c>
      <c r="H291" s="296"/>
      <c r="I291" s="232">
        <f t="shared" si="16"/>
        <v>5</v>
      </c>
      <c r="J291" s="232" t="str">
        <f t="shared" si="17"/>
        <v>C</v>
      </c>
      <c r="K291" s="239">
        <f t="shared" si="18"/>
        <v>0</v>
      </c>
    </row>
    <row r="292" spans="1:11" ht="12.75">
      <c r="A292" s="236">
        <f t="shared" si="19"/>
        <v>291</v>
      </c>
      <c r="B292" s="182">
        <v>2368808</v>
      </c>
      <c r="C292" s="204" t="s">
        <v>781</v>
      </c>
      <c r="D292" s="182" t="s">
        <v>5</v>
      </c>
      <c r="E292" s="182">
        <v>2155</v>
      </c>
      <c r="F292" s="182">
        <v>154</v>
      </c>
      <c r="G292" s="182" t="s">
        <v>591</v>
      </c>
      <c r="H292" s="296"/>
      <c r="I292" s="232">
        <f t="shared" si="16"/>
        <v>5</v>
      </c>
      <c r="J292" s="232" t="str">
        <f t="shared" si="17"/>
        <v>C</v>
      </c>
      <c r="K292" s="239">
        <f t="shared" si="18"/>
        <v>0</v>
      </c>
    </row>
    <row r="293" spans="1:11" ht="12.75">
      <c r="A293" s="236">
        <f t="shared" si="19"/>
        <v>292</v>
      </c>
      <c r="B293" s="182">
        <v>1128866</v>
      </c>
      <c r="C293" s="204" t="s">
        <v>155</v>
      </c>
      <c r="D293" s="182" t="s">
        <v>5</v>
      </c>
      <c r="E293" s="182">
        <v>2154</v>
      </c>
      <c r="F293" s="182">
        <v>152</v>
      </c>
      <c r="G293" s="182" t="s">
        <v>144</v>
      </c>
      <c r="H293" s="296"/>
      <c r="I293" s="232">
        <f t="shared" si="16"/>
        <v>5</v>
      </c>
      <c r="J293" s="232" t="str">
        <f t="shared" si="17"/>
        <v>X</v>
      </c>
      <c r="K293" s="239">
        <f t="shared" si="18"/>
        <v>1</v>
      </c>
    </row>
    <row r="294" spans="1:11" ht="12.75">
      <c r="A294" s="236">
        <f t="shared" si="19"/>
        <v>293</v>
      </c>
      <c r="B294" s="182">
        <v>1113132</v>
      </c>
      <c r="C294" s="204" t="s">
        <v>517</v>
      </c>
      <c r="D294" s="182" t="s">
        <v>7</v>
      </c>
      <c r="E294" s="182">
        <v>2154</v>
      </c>
      <c r="F294" s="182">
        <v>152</v>
      </c>
      <c r="G294" s="182" t="s">
        <v>586</v>
      </c>
      <c r="H294" s="296"/>
      <c r="I294" s="232">
        <f t="shared" si="16"/>
        <v>5</v>
      </c>
      <c r="J294" s="232" t="str">
        <f t="shared" si="17"/>
        <v>C</v>
      </c>
      <c r="K294" s="239">
        <f t="shared" si="18"/>
        <v>0</v>
      </c>
    </row>
    <row r="295" spans="1:11" ht="12.75">
      <c r="A295" s="236">
        <f t="shared" si="19"/>
        <v>294</v>
      </c>
      <c r="B295" s="182">
        <v>2705634</v>
      </c>
      <c r="C295" s="204" t="s">
        <v>88</v>
      </c>
      <c r="D295" s="182" t="s">
        <v>2</v>
      </c>
      <c r="E295" s="182">
        <v>2152</v>
      </c>
      <c r="F295" s="182">
        <v>148</v>
      </c>
      <c r="G295" s="182" t="s">
        <v>84</v>
      </c>
      <c r="H295" s="296"/>
      <c r="I295" s="232">
        <f t="shared" si="16"/>
        <v>5</v>
      </c>
      <c r="J295" s="232" t="str">
        <f t="shared" si="17"/>
        <v>X</v>
      </c>
      <c r="K295" s="239">
        <f t="shared" si="18"/>
        <v>1</v>
      </c>
    </row>
    <row r="296" spans="1:11" ht="12.75">
      <c r="A296" s="236">
        <f t="shared" si="19"/>
        <v>295</v>
      </c>
      <c r="B296" s="182">
        <v>1015623</v>
      </c>
      <c r="C296" s="204" t="s">
        <v>782</v>
      </c>
      <c r="D296" s="182" t="s">
        <v>0</v>
      </c>
      <c r="E296" s="182">
        <v>2147</v>
      </c>
      <c r="F296" s="182">
        <v>146</v>
      </c>
      <c r="G296" s="182" t="s">
        <v>850</v>
      </c>
      <c r="H296" s="296"/>
      <c r="I296" s="232">
        <f t="shared" si="16"/>
        <v>5</v>
      </c>
      <c r="J296" s="232" t="str">
        <f t="shared" si="17"/>
        <v>L</v>
      </c>
      <c r="K296" s="239">
        <f t="shared" si="18"/>
        <v>0</v>
      </c>
    </row>
    <row r="297" spans="1:11" ht="12.75">
      <c r="A297" s="236">
        <f t="shared" si="19"/>
        <v>296</v>
      </c>
      <c r="B297" s="182">
        <v>1048263</v>
      </c>
      <c r="C297" s="204" t="s">
        <v>562</v>
      </c>
      <c r="D297" s="182" t="s">
        <v>2</v>
      </c>
      <c r="E297" s="182">
        <v>2145</v>
      </c>
      <c r="F297" s="182">
        <v>144</v>
      </c>
      <c r="G297" s="182" t="s">
        <v>579</v>
      </c>
      <c r="H297" s="296"/>
      <c r="I297" s="232">
        <f t="shared" si="16"/>
        <v>5</v>
      </c>
      <c r="J297" s="232" t="str">
        <f t="shared" si="17"/>
        <v>B</v>
      </c>
      <c r="K297" s="239">
        <f t="shared" si="18"/>
        <v>0</v>
      </c>
    </row>
    <row r="298" spans="1:11" ht="12.75">
      <c r="A298" s="236">
        <f t="shared" si="19"/>
        <v>297</v>
      </c>
      <c r="B298" s="182">
        <v>1711311</v>
      </c>
      <c r="C298" s="204" t="s">
        <v>783</v>
      </c>
      <c r="D298" s="182" t="s">
        <v>18</v>
      </c>
      <c r="E298" s="182">
        <v>2145</v>
      </c>
      <c r="F298" s="182">
        <v>144</v>
      </c>
      <c r="G298" s="182" t="s">
        <v>866</v>
      </c>
      <c r="H298" s="296"/>
      <c r="I298" s="232">
        <f t="shared" si="16"/>
        <v>6</v>
      </c>
      <c r="J298" s="232" t="str">
        <f t="shared" si="17"/>
        <v>L</v>
      </c>
      <c r="K298" s="239">
        <f t="shared" si="18"/>
        <v>0</v>
      </c>
    </row>
    <row r="299" spans="1:11" ht="12.75">
      <c r="A299" s="236">
        <f t="shared" si="19"/>
        <v>298</v>
      </c>
      <c r="B299" s="182">
        <v>1046144</v>
      </c>
      <c r="C299" s="204" t="s">
        <v>784</v>
      </c>
      <c r="D299" s="182" t="s">
        <v>2</v>
      </c>
      <c r="E299" s="182">
        <v>2145</v>
      </c>
      <c r="F299" s="182">
        <v>144</v>
      </c>
      <c r="G299" s="182" t="s">
        <v>879</v>
      </c>
      <c r="H299" s="296"/>
      <c r="I299" s="232">
        <f t="shared" si="16"/>
        <v>5</v>
      </c>
      <c r="J299" s="232" t="str">
        <f t="shared" si="17"/>
        <v>T</v>
      </c>
      <c r="K299" s="239">
        <f t="shared" si="18"/>
        <v>0</v>
      </c>
    </row>
    <row r="300" spans="1:11" ht="12.75">
      <c r="A300" s="236">
        <f t="shared" si="19"/>
        <v>299</v>
      </c>
      <c r="B300" s="182">
        <v>1083298</v>
      </c>
      <c r="C300" s="204" t="s">
        <v>785</v>
      </c>
      <c r="D300" s="182" t="s">
        <v>5</v>
      </c>
      <c r="E300" s="182">
        <v>2143</v>
      </c>
      <c r="F300" s="182">
        <v>138</v>
      </c>
      <c r="G300" s="182" t="s">
        <v>473</v>
      </c>
      <c r="H300" s="296"/>
      <c r="I300" s="232">
        <f t="shared" si="16"/>
        <v>5</v>
      </c>
      <c r="J300" s="232" t="str">
        <f t="shared" si="17"/>
        <v>P</v>
      </c>
      <c r="K300" s="239">
        <f t="shared" si="18"/>
        <v>0</v>
      </c>
    </row>
    <row r="301" spans="1:11" ht="12.75">
      <c r="A301" s="236">
        <f t="shared" si="19"/>
        <v>300</v>
      </c>
      <c r="B301" s="182">
        <v>1129448</v>
      </c>
      <c r="C301" s="204" t="s">
        <v>526</v>
      </c>
      <c r="D301" s="182" t="s">
        <v>5</v>
      </c>
      <c r="E301" s="182">
        <v>2136</v>
      </c>
      <c r="F301" s="182">
        <v>136</v>
      </c>
      <c r="G301" s="182" t="s">
        <v>587</v>
      </c>
      <c r="H301" s="296"/>
      <c r="I301" s="232">
        <f t="shared" si="16"/>
        <v>5</v>
      </c>
      <c r="J301" s="232" t="str">
        <f t="shared" si="17"/>
        <v>T</v>
      </c>
      <c r="K301" s="239">
        <f t="shared" si="18"/>
        <v>0</v>
      </c>
    </row>
    <row r="302" spans="1:11" ht="12.75">
      <c r="A302" s="236">
        <f t="shared" si="19"/>
        <v>301</v>
      </c>
      <c r="B302" s="182">
        <v>1002143</v>
      </c>
      <c r="C302" s="204" t="s">
        <v>786</v>
      </c>
      <c r="D302" s="182">
        <v>7</v>
      </c>
      <c r="E302" s="182">
        <v>2134</v>
      </c>
      <c r="F302" s="182">
        <v>134</v>
      </c>
      <c r="G302" s="182" t="s">
        <v>879</v>
      </c>
      <c r="H302" s="296"/>
      <c r="I302" s="232">
        <f t="shared" si="16"/>
        <v>7</v>
      </c>
      <c r="J302" s="232" t="str">
        <f t="shared" si="17"/>
        <v>T</v>
      </c>
      <c r="K302" s="239">
        <f t="shared" si="18"/>
        <v>0</v>
      </c>
    </row>
    <row r="303" spans="1:11" ht="12.75">
      <c r="A303" s="236">
        <f t="shared" si="19"/>
        <v>302</v>
      </c>
      <c r="B303" s="182">
        <v>1053575</v>
      </c>
      <c r="C303" s="204" t="s">
        <v>529</v>
      </c>
      <c r="D303" s="182" t="s">
        <v>2</v>
      </c>
      <c r="E303" s="182">
        <v>2125</v>
      </c>
      <c r="F303" s="182">
        <v>132</v>
      </c>
      <c r="G303" s="182" t="s">
        <v>570</v>
      </c>
      <c r="H303" s="296"/>
      <c r="I303" s="232">
        <f t="shared" si="16"/>
        <v>5</v>
      </c>
      <c r="J303" s="232" t="str">
        <f t="shared" si="17"/>
        <v>C</v>
      </c>
      <c r="K303" s="239">
        <f t="shared" si="18"/>
        <v>0</v>
      </c>
    </row>
    <row r="304" spans="1:11" ht="12.75">
      <c r="A304" s="236">
        <f t="shared" si="19"/>
        <v>303</v>
      </c>
      <c r="B304" s="182">
        <v>1002781</v>
      </c>
      <c r="C304" s="204" t="s">
        <v>787</v>
      </c>
      <c r="D304" s="182">
        <v>7</v>
      </c>
      <c r="E304" s="182">
        <v>2125</v>
      </c>
      <c r="F304" s="182">
        <v>132</v>
      </c>
      <c r="G304" s="182" t="s">
        <v>854</v>
      </c>
      <c r="H304" s="296"/>
      <c r="I304" s="232">
        <f t="shared" si="16"/>
        <v>7</v>
      </c>
      <c r="J304" s="232" t="str">
        <f t="shared" si="17"/>
        <v>L</v>
      </c>
      <c r="K304" s="239">
        <f t="shared" si="18"/>
        <v>0</v>
      </c>
    </row>
    <row r="305" spans="1:11" ht="12.75">
      <c r="A305" s="236">
        <f t="shared" si="19"/>
        <v>304</v>
      </c>
      <c r="B305" s="182">
        <v>2332685</v>
      </c>
      <c r="C305" s="204" t="s">
        <v>788</v>
      </c>
      <c r="D305" s="182" t="s">
        <v>2</v>
      </c>
      <c r="E305" s="182">
        <v>2123</v>
      </c>
      <c r="F305" s="182">
        <v>128</v>
      </c>
      <c r="G305" s="182" t="s">
        <v>866</v>
      </c>
      <c r="H305" s="296"/>
      <c r="I305" s="232">
        <f t="shared" si="16"/>
        <v>5</v>
      </c>
      <c r="J305" s="232" t="str">
        <f t="shared" si="17"/>
        <v>L</v>
      </c>
      <c r="K305" s="239">
        <f t="shared" si="18"/>
        <v>0</v>
      </c>
    </row>
    <row r="306" spans="1:11" ht="12.75">
      <c r="A306" s="236">
        <f t="shared" si="19"/>
        <v>305</v>
      </c>
      <c r="B306" s="182">
        <v>2278795</v>
      </c>
      <c r="C306" s="204" t="s">
        <v>789</v>
      </c>
      <c r="D306" s="182" t="s">
        <v>2</v>
      </c>
      <c r="E306" s="182">
        <v>2123</v>
      </c>
      <c r="F306" s="182">
        <v>128</v>
      </c>
      <c r="G306" s="182" t="s">
        <v>849</v>
      </c>
      <c r="H306" s="296"/>
      <c r="I306" s="232">
        <f t="shared" si="16"/>
        <v>5</v>
      </c>
      <c r="J306" s="232" t="str">
        <f t="shared" si="17"/>
        <v>L</v>
      </c>
      <c r="K306" s="239">
        <f t="shared" si="18"/>
        <v>0</v>
      </c>
    </row>
    <row r="307" spans="1:11" ht="12.75">
      <c r="A307" s="236">
        <f t="shared" si="19"/>
        <v>306</v>
      </c>
      <c r="B307" s="182">
        <v>1104389</v>
      </c>
      <c r="C307" s="204" t="s">
        <v>103</v>
      </c>
      <c r="D307" s="182" t="s">
        <v>2</v>
      </c>
      <c r="E307" s="182">
        <v>2104</v>
      </c>
      <c r="F307" s="182">
        <v>124</v>
      </c>
      <c r="G307" s="182" t="s">
        <v>99</v>
      </c>
      <c r="H307" s="296"/>
      <c r="I307" s="232">
        <f t="shared" si="16"/>
        <v>5</v>
      </c>
      <c r="J307" s="232" t="str">
        <f t="shared" si="17"/>
        <v>X</v>
      </c>
      <c r="K307" s="239">
        <f t="shared" si="18"/>
        <v>1</v>
      </c>
    </row>
    <row r="308" spans="1:11" ht="12.75">
      <c r="A308" s="236">
        <f t="shared" si="19"/>
        <v>307</v>
      </c>
      <c r="B308" s="182">
        <v>1057065</v>
      </c>
      <c r="C308" s="204" t="s">
        <v>790</v>
      </c>
      <c r="D308" s="182" t="s">
        <v>2</v>
      </c>
      <c r="E308" s="182">
        <v>2102</v>
      </c>
      <c r="F308" s="182">
        <v>122</v>
      </c>
      <c r="G308" s="182" t="s">
        <v>854</v>
      </c>
      <c r="H308" s="296"/>
      <c r="I308" s="232">
        <f t="shared" si="16"/>
        <v>5</v>
      </c>
      <c r="J308" s="232" t="str">
        <f t="shared" si="17"/>
        <v>L</v>
      </c>
      <c r="K308" s="239">
        <f t="shared" si="18"/>
        <v>0</v>
      </c>
    </row>
    <row r="309" spans="1:11" ht="12.75">
      <c r="A309" s="236">
        <f t="shared" si="19"/>
        <v>308</v>
      </c>
      <c r="B309" s="182">
        <v>1119978</v>
      </c>
      <c r="C309" s="204" t="s">
        <v>791</v>
      </c>
      <c r="D309" s="182" t="s">
        <v>11</v>
      </c>
      <c r="E309" s="182">
        <v>2101</v>
      </c>
      <c r="F309" s="182">
        <v>120</v>
      </c>
      <c r="G309" s="182" t="s">
        <v>869</v>
      </c>
      <c r="H309" s="296"/>
      <c r="I309" s="232">
        <f t="shared" si="16"/>
        <v>6</v>
      </c>
      <c r="J309" s="232" t="str">
        <f t="shared" si="17"/>
        <v>L</v>
      </c>
      <c r="K309" s="239">
        <f t="shared" si="18"/>
        <v>0</v>
      </c>
    </row>
    <row r="310" spans="1:11" ht="12.75">
      <c r="A310" s="236">
        <f t="shared" si="19"/>
        <v>309</v>
      </c>
      <c r="B310" s="182">
        <v>1045287</v>
      </c>
      <c r="C310" s="204" t="s">
        <v>551</v>
      </c>
      <c r="D310" s="182" t="s">
        <v>2</v>
      </c>
      <c r="E310" s="182">
        <v>2098</v>
      </c>
      <c r="F310" s="182">
        <v>118</v>
      </c>
      <c r="G310" s="182" t="s">
        <v>565</v>
      </c>
      <c r="H310" s="296"/>
      <c r="I310" s="232">
        <f t="shared" si="16"/>
        <v>5</v>
      </c>
      <c r="J310" s="232" t="str">
        <f t="shared" si="17"/>
        <v>C</v>
      </c>
      <c r="K310" s="239">
        <f t="shared" si="18"/>
        <v>0</v>
      </c>
    </row>
    <row r="311" spans="1:11" ht="12.75">
      <c r="A311" s="236">
        <f t="shared" si="19"/>
        <v>310</v>
      </c>
      <c r="B311" s="182">
        <v>2011011</v>
      </c>
      <c r="C311" s="204" t="s">
        <v>559</v>
      </c>
      <c r="D311" s="182" t="s">
        <v>2</v>
      </c>
      <c r="E311" s="182">
        <v>2098</v>
      </c>
      <c r="F311" s="182">
        <v>118</v>
      </c>
      <c r="G311" s="182" t="s">
        <v>577</v>
      </c>
      <c r="H311" s="296"/>
      <c r="I311" s="232">
        <f t="shared" si="16"/>
        <v>5</v>
      </c>
      <c r="J311" s="232" t="str">
        <f t="shared" si="17"/>
        <v>J</v>
      </c>
      <c r="K311" s="239">
        <f t="shared" si="18"/>
        <v>0</v>
      </c>
    </row>
    <row r="312" spans="1:11" ht="12.75">
      <c r="A312" s="236">
        <f t="shared" si="19"/>
        <v>311</v>
      </c>
      <c r="B312" s="182">
        <v>1002546</v>
      </c>
      <c r="C312" s="204" t="s">
        <v>792</v>
      </c>
      <c r="D312" s="182">
        <v>7</v>
      </c>
      <c r="E312" s="182">
        <v>2094</v>
      </c>
      <c r="F312" s="182">
        <v>114</v>
      </c>
      <c r="G312" s="182" t="s">
        <v>849</v>
      </c>
      <c r="H312" s="296"/>
      <c r="I312" s="232">
        <f t="shared" si="16"/>
        <v>7</v>
      </c>
      <c r="J312" s="232" t="str">
        <f t="shared" si="17"/>
        <v>L</v>
      </c>
      <c r="K312" s="239">
        <f t="shared" si="18"/>
        <v>0</v>
      </c>
    </row>
    <row r="313" spans="1:11" ht="12.75">
      <c r="A313" s="236">
        <f t="shared" si="19"/>
        <v>312</v>
      </c>
      <c r="B313" s="182">
        <v>1012222</v>
      </c>
      <c r="C313" s="204" t="s">
        <v>558</v>
      </c>
      <c r="D313" s="182" t="s">
        <v>7</v>
      </c>
      <c r="E313" s="182">
        <v>2091</v>
      </c>
      <c r="F313" s="182">
        <v>112</v>
      </c>
      <c r="G313" s="182" t="s">
        <v>577</v>
      </c>
      <c r="H313" s="296"/>
      <c r="I313" s="232">
        <f t="shared" si="16"/>
        <v>5</v>
      </c>
      <c r="J313" s="232" t="str">
        <f t="shared" si="17"/>
        <v>J</v>
      </c>
      <c r="K313" s="239">
        <f t="shared" si="18"/>
        <v>0</v>
      </c>
    </row>
    <row r="314" spans="1:11" ht="12.75">
      <c r="A314" s="236">
        <f t="shared" si="19"/>
        <v>313</v>
      </c>
      <c r="B314" s="182">
        <v>1044654</v>
      </c>
      <c r="C314" s="204" t="s">
        <v>793</v>
      </c>
      <c r="D314" s="182" t="s">
        <v>5</v>
      </c>
      <c r="E314" s="182">
        <v>2090</v>
      </c>
      <c r="F314" s="182">
        <v>110</v>
      </c>
      <c r="G314" s="182" t="s">
        <v>583</v>
      </c>
      <c r="H314" s="296"/>
      <c r="I314" s="232">
        <f t="shared" si="16"/>
        <v>5</v>
      </c>
      <c r="J314" s="232" t="str">
        <f t="shared" si="17"/>
        <v>B</v>
      </c>
      <c r="K314" s="239">
        <f t="shared" si="18"/>
        <v>0</v>
      </c>
    </row>
    <row r="315" spans="1:11" ht="12.75">
      <c r="A315" s="236">
        <f t="shared" si="19"/>
        <v>314</v>
      </c>
      <c r="B315" s="182">
        <v>2674761</v>
      </c>
      <c r="C315" s="204" t="s">
        <v>794</v>
      </c>
      <c r="D315" s="182" t="s">
        <v>22</v>
      </c>
      <c r="E315" s="182">
        <v>2089</v>
      </c>
      <c r="F315" s="182">
        <v>108</v>
      </c>
      <c r="G315" s="182" t="s">
        <v>586</v>
      </c>
      <c r="H315" s="296"/>
      <c r="I315" s="232">
        <f t="shared" si="16"/>
        <v>6</v>
      </c>
      <c r="J315" s="232" t="str">
        <f t="shared" si="17"/>
        <v>C</v>
      </c>
      <c r="K315" s="239">
        <f t="shared" si="18"/>
        <v>0</v>
      </c>
    </row>
    <row r="316" spans="1:11" ht="12.75">
      <c r="A316" s="236">
        <f t="shared" si="19"/>
        <v>315</v>
      </c>
      <c r="B316" s="182">
        <v>2155823</v>
      </c>
      <c r="C316" s="204" t="s">
        <v>795</v>
      </c>
      <c r="D316" s="182" t="s">
        <v>0</v>
      </c>
      <c r="E316" s="182">
        <v>2088</v>
      </c>
      <c r="F316" s="182">
        <v>106</v>
      </c>
      <c r="G316" s="182" t="s">
        <v>833</v>
      </c>
      <c r="H316" s="296"/>
      <c r="I316" s="232">
        <f t="shared" si="16"/>
        <v>5</v>
      </c>
      <c r="J316" s="232" t="str">
        <f t="shared" si="17"/>
        <v>L</v>
      </c>
      <c r="K316" s="239">
        <f t="shared" si="18"/>
        <v>0</v>
      </c>
    </row>
    <row r="317" spans="1:11" ht="12.75">
      <c r="A317" s="236">
        <f t="shared" si="19"/>
        <v>316</v>
      </c>
      <c r="B317" s="182">
        <v>1002253</v>
      </c>
      <c r="C317" s="204" t="s">
        <v>453</v>
      </c>
      <c r="D317" s="182">
        <v>7</v>
      </c>
      <c r="E317" s="182">
        <v>2083</v>
      </c>
      <c r="F317" s="182">
        <v>104</v>
      </c>
      <c r="G317" s="182" t="s">
        <v>144</v>
      </c>
      <c r="H317" s="296"/>
      <c r="I317" s="232">
        <f t="shared" si="16"/>
        <v>7</v>
      </c>
      <c r="J317" s="232" t="str">
        <f t="shared" si="17"/>
        <v>X</v>
      </c>
      <c r="K317" s="239">
        <f t="shared" si="18"/>
        <v>1</v>
      </c>
    </row>
    <row r="318" spans="1:11" ht="12.75">
      <c r="A318" s="236">
        <f t="shared" si="19"/>
        <v>317</v>
      </c>
      <c r="B318" s="182">
        <v>1061438</v>
      </c>
      <c r="C318" s="204" t="s">
        <v>796</v>
      </c>
      <c r="D318" s="182" t="s">
        <v>7</v>
      </c>
      <c r="E318" s="182">
        <v>2082</v>
      </c>
      <c r="F318" s="182">
        <v>102</v>
      </c>
      <c r="G318" s="182" t="s">
        <v>866</v>
      </c>
      <c r="H318" s="296"/>
      <c r="I318" s="232">
        <f t="shared" si="16"/>
        <v>5</v>
      </c>
      <c r="J318" s="232" t="str">
        <f t="shared" si="17"/>
        <v>L</v>
      </c>
      <c r="K318" s="239">
        <f t="shared" si="18"/>
        <v>0</v>
      </c>
    </row>
    <row r="319" spans="1:11" ht="12.75">
      <c r="A319" s="236">
        <f t="shared" si="19"/>
        <v>318</v>
      </c>
      <c r="B319" s="182">
        <v>1213561</v>
      </c>
      <c r="C319" s="204" t="s">
        <v>276</v>
      </c>
      <c r="D319" s="182" t="s">
        <v>18</v>
      </c>
      <c r="E319" s="182">
        <v>2078</v>
      </c>
      <c r="F319" s="182">
        <v>100</v>
      </c>
      <c r="G319" s="182" t="s">
        <v>132</v>
      </c>
      <c r="H319" s="296"/>
      <c r="I319" s="232">
        <f t="shared" si="16"/>
        <v>6</v>
      </c>
      <c r="J319" s="232" t="str">
        <f t="shared" si="17"/>
        <v>X</v>
      </c>
      <c r="K319" s="239">
        <f t="shared" si="18"/>
        <v>1</v>
      </c>
    </row>
    <row r="320" spans="1:11" ht="12.75">
      <c r="A320" s="236">
        <f t="shared" si="19"/>
        <v>319</v>
      </c>
      <c r="B320" s="182">
        <v>1010707</v>
      </c>
      <c r="C320" s="204" t="s">
        <v>548</v>
      </c>
      <c r="D320" s="182" t="s">
        <v>2</v>
      </c>
      <c r="E320" s="182">
        <v>2077</v>
      </c>
      <c r="F320" s="182">
        <v>98</v>
      </c>
      <c r="G320" s="182" t="s">
        <v>591</v>
      </c>
      <c r="H320" s="296"/>
      <c r="I320" s="232">
        <f t="shared" si="16"/>
        <v>5</v>
      </c>
      <c r="J320" s="232" t="str">
        <f t="shared" si="17"/>
        <v>C</v>
      </c>
      <c r="K320" s="239">
        <f t="shared" si="18"/>
        <v>0</v>
      </c>
    </row>
    <row r="321" spans="1:11" ht="12.75">
      <c r="A321" s="236">
        <f t="shared" si="19"/>
        <v>320</v>
      </c>
      <c r="B321" s="182">
        <v>1158841</v>
      </c>
      <c r="C321" s="204" t="s">
        <v>286</v>
      </c>
      <c r="D321" s="182" t="s">
        <v>22</v>
      </c>
      <c r="E321" s="182">
        <v>2076</v>
      </c>
      <c r="F321" s="182">
        <v>96</v>
      </c>
      <c r="G321" s="182" t="s">
        <v>296</v>
      </c>
      <c r="H321" s="296"/>
      <c r="I321" s="232">
        <f t="shared" si="16"/>
        <v>6</v>
      </c>
      <c r="J321" s="232" t="str">
        <f t="shared" si="17"/>
        <v>X</v>
      </c>
      <c r="K321" s="239">
        <f t="shared" si="18"/>
        <v>1</v>
      </c>
    </row>
    <row r="322" spans="1:11" ht="12.75">
      <c r="A322" s="236">
        <f t="shared" si="19"/>
        <v>321</v>
      </c>
      <c r="B322" s="182">
        <v>2163677</v>
      </c>
      <c r="C322" s="204" t="s">
        <v>797</v>
      </c>
      <c r="D322" s="182" t="s">
        <v>2</v>
      </c>
      <c r="E322" s="182">
        <v>2075</v>
      </c>
      <c r="F322" s="182">
        <v>94</v>
      </c>
      <c r="G322" s="182" t="s">
        <v>868</v>
      </c>
      <c r="H322" s="296"/>
      <c r="I322" s="232">
        <f aca="true" t="shared" si="20" ref="I322:I385">IF(D322="",0,VALUE(LEFT(D322)))</f>
        <v>5</v>
      </c>
      <c r="J322" s="232" t="str">
        <f aca="true" t="shared" si="21" ref="J322:J385">LEFT(G322)</f>
        <v>F</v>
      </c>
      <c r="K322" s="239">
        <f aca="true" t="shared" si="22" ref="K322:K385">IF(AND(I322&gt;4,J322="X"),1,0)</f>
        <v>0</v>
      </c>
    </row>
    <row r="323" spans="1:11" ht="12.75">
      <c r="A323" s="236">
        <f aca="true" t="shared" si="23" ref="A323:A386">A322+1</f>
        <v>322</v>
      </c>
      <c r="B323" s="182">
        <v>2701447</v>
      </c>
      <c r="C323" s="204" t="s">
        <v>798</v>
      </c>
      <c r="D323" s="182" t="s">
        <v>2</v>
      </c>
      <c r="E323" s="182">
        <v>2074</v>
      </c>
      <c r="F323" s="182">
        <v>92</v>
      </c>
      <c r="G323" s="182" t="s">
        <v>864</v>
      </c>
      <c r="H323" s="296"/>
      <c r="I323" s="232">
        <f t="shared" si="20"/>
        <v>5</v>
      </c>
      <c r="J323" s="232" t="str">
        <f t="shared" si="21"/>
        <v>L</v>
      </c>
      <c r="K323" s="239">
        <f t="shared" si="22"/>
        <v>0</v>
      </c>
    </row>
    <row r="324" spans="1:11" ht="12.75">
      <c r="A324" s="236">
        <f t="shared" si="23"/>
        <v>323</v>
      </c>
      <c r="B324" s="182">
        <v>1073207</v>
      </c>
      <c r="C324" s="204" t="s">
        <v>799</v>
      </c>
      <c r="D324" s="182" t="s">
        <v>7</v>
      </c>
      <c r="E324" s="182">
        <v>2071</v>
      </c>
      <c r="F324" s="182">
        <v>90</v>
      </c>
      <c r="G324" s="182" t="s">
        <v>854</v>
      </c>
      <c r="H324" s="296"/>
      <c r="I324" s="232">
        <f t="shared" si="20"/>
        <v>5</v>
      </c>
      <c r="J324" s="232" t="str">
        <f t="shared" si="21"/>
        <v>L</v>
      </c>
      <c r="K324" s="239">
        <f t="shared" si="22"/>
        <v>0</v>
      </c>
    </row>
    <row r="325" spans="1:11" ht="12.75">
      <c r="A325" s="236">
        <f t="shared" si="23"/>
        <v>324</v>
      </c>
      <c r="B325" s="182">
        <v>1272546</v>
      </c>
      <c r="C325" s="204" t="s">
        <v>800</v>
      </c>
      <c r="D325" s="182" t="s">
        <v>22</v>
      </c>
      <c r="E325" s="182">
        <v>2068</v>
      </c>
      <c r="F325" s="182">
        <v>88</v>
      </c>
      <c r="G325" s="182" t="s">
        <v>589</v>
      </c>
      <c r="H325" s="296"/>
      <c r="I325" s="232">
        <f t="shared" si="20"/>
        <v>6</v>
      </c>
      <c r="J325" s="232" t="str">
        <f t="shared" si="21"/>
        <v>T</v>
      </c>
      <c r="K325" s="239">
        <f t="shared" si="22"/>
        <v>0</v>
      </c>
    </row>
    <row r="326" spans="1:11" ht="12.75">
      <c r="A326" s="236">
        <f t="shared" si="23"/>
        <v>325</v>
      </c>
      <c r="B326" s="182">
        <v>1038515</v>
      </c>
      <c r="C326" s="204" t="s">
        <v>801</v>
      </c>
      <c r="D326" s="182" t="s">
        <v>7</v>
      </c>
      <c r="E326" s="182">
        <v>2067</v>
      </c>
      <c r="F326" s="182">
        <v>86</v>
      </c>
      <c r="G326" s="182" t="s">
        <v>846</v>
      </c>
      <c r="H326" s="296"/>
      <c r="I326" s="232">
        <f t="shared" si="20"/>
        <v>5</v>
      </c>
      <c r="J326" s="232" t="str">
        <f t="shared" si="21"/>
        <v>W</v>
      </c>
      <c r="K326" s="239">
        <f t="shared" si="22"/>
        <v>0</v>
      </c>
    </row>
    <row r="327" spans="1:11" ht="12.75">
      <c r="A327" s="236">
        <f t="shared" si="23"/>
        <v>326</v>
      </c>
      <c r="B327" s="182">
        <v>1690524</v>
      </c>
      <c r="C327" s="204" t="s">
        <v>802</v>
      </c>
      <c r="D327" s="182" t="s">
        <v>2</v>
      </c>
      <c r="E327" s="182">
        <v>2061</v>
      </c>
      <c r="F327" s="182">
        <v>84</v>
      </c>
      <c r="G327" s="182" t="s">
        <v>571</v>
      </c>
      <c r="H327" s="296"/>
      <c r="I327" s="232">
        <f t="shared" si="20"/>
        <v>5</v>
      </c>
      <c r="J327" s="232" t="str">
        <f t="shared" si="21"/>
        <v>T</v>
      </c>
      <c r="K327" s="239">
        <f t="shared" si="22"/>
        <v>0</v>
      </c>
    </row>
    <row r="328" spans="1:11" ht="12.75">
      <c r="A328" s="236">
        <f t="shared" si="23"/>
        <v>327</v>
      </c>
      <c r="B328" s="182">
        <v>1157627</v>
      </c>
      <c r="C328" s="204" t="s">
        <v>803</v>
      </c>
      <c r="D328" s="182" t="s">
        <v>11</v>
      </c>
      <c r="E328" s="182">
        <v>2059</v>
      </c>
      <c r="F328" s="182">
        <v>82</v>
      </c>
      <c r="G328" s="182" t="s">
        <v>591</v>
      </c>
      <c r="H328" s="296"/>
      <c r="I328" s="232">
        <f t="shared" si="20"/>
        <v>6</v>
      </c>
      <c r="J328" s="232" t="str">
        <f t="shared" si="21"/>
        <v>C</v>
      </c>
      <c r="K328" s="239">
        <f t="shared" si="22"/>
        <v>0</v>
      </c>
    </row>
    <row r="329" spans="1:11" ht="12.75">
      <c r="A329" s="236">
        <f t="shared" si="23"/>
        <v>328</v>
      </c>
      <c r="B329" s="182">
        <v>1224039</v>
      </c>
      <c r="C329" s="204" t="s">
        <v>546</v>
      </c>
      <c r="D329" s="182" t="s">
        <v>18</v>
      </c>
      <c r="E329" s="182">
        <v>2054</v>
      </c>
      <c r="F329" s="182">
        <v>80</v>
      </c>
      <c r="G329" s="182" t="s">
        <v>589</v>
      </c>
      <c r="H329" s="296"/>
      <c r="I329" s="232">
        <f t="shared" si="20"/>
        <v>6</v>
      </c>
      <c r="J329" s="232" t="str">
        <f t="shared" si="21"/>
        <v>T</v>
      </c>
      <c r="K329" s="239">
        <f t="shared" si="22"/>
        <v>0</v>
      </c>
    </row>
    <row r="330" spans="1:11" ht="12.75">
      <c r="A330" s="236">
        <f t="shared" si="23"/>
        <v>329</v>
      </c>
      <c r="B330" s="182">
        <v>2501816</v>
      </c>
      <c r="C330" s="204" t="s">
        <v>804</v>
      </c>
      <c r="D330" s="182" t="s">
        <v>2</v>
      </c>
      <c r="E330" s="182">
        <v>2051</v>
      </c>
      <c r="F330" s="182">
        <v>78</v>
      </c>
      <c r="G330" s="182" t="s">
        <v>849</v>
      </c>
      <c r="H330" s="296"/>
      <c r="I330" s="232">
        <f t="shared" si="20"/>
        <v>5</v>
      </c>
      <c r="J330" s="232" t="str">
        <f t="shared" si="21"/>
        <v>L</v>
      </c>
      <c r="K330" s="239">
        <f t="shared" si="22"/>
        <v>0</v>
      </c>
    </row>
    <row r="331" spans="1:11" ht="12.75">
      <c r="A331" s="236">
        <f t="shared" si="23"/>
        <v>330</v>
      </c>
      <c r="B331" s="182">
        <v>1058093</v>
      </c>
      <c r="C331" s="204" t="s">
        <v>805</v>
      </c>
      <c r="D331" s="182" t="s">
        <v>11</v>
      </c>
      <c r="E331" s="182">
        <v>2050</v>
      </c>
      <c r="F331" s="182">
        <v>76</v>
      </c>
      <c r="G331" s="182" t="s">
        <v>594</v>
      </c>
      <c r="H331" s="296"/>
      <c r="I331" s="232">
        <f t="shared" si="20"/>
        <v>6</v>
      </c>
      <c r="J331" s="232" t="str">
        <f t="shared" si="21"/>
        <v>C</v>
      </c>
      <c r="K331" s="239">
        <f t="shared" si="22"/>
        <v>0</v>
      </c>
    </row>
    <row r="332" spans="1:11" ht="12.75">
      <c r="A332" s="236">
        <f t="shared" si="23"/>
        <v>331</v>
      </c>
      <c r="B332" s="182">
        <v>2255519</v>
      </c>
      <c r="C332" s="204" t="s">
        <v>806</v>
      </c>
      <c r="D332" s="182" t="s">
        <v>2</v>
      </c>
      <c r="E332" s="182">
        <v>2048</v>
      </c>
      <c r="F332" s="182">
        <v>74</v>
      </c>
      <c r="G332" s="182" t="s">
        <v>846</v>
      </c>
      <c r="H332" s="296"/>
      <c r="I332" s="232">
        <f t="shared" si="20"/>
        <v>5</v>
      </c>
      <c r="J332" s="232" t="str">
        <f t="shared" si="21"/>
        <v>W</v>
      </c>
      <c r="K332" s="239">
        <f t="shared" si="22"/>
        <v>0</v>
      </c>
    </row>
    <row r="333" spans="1:11" ht="12.75">
      <c r="A333" s="236">
        <f t="shared" si="23"/>
        <v>332</v>
      </c>
      <c r="B333" s="182">
        <v>2160715</v>
      </c>
      <c r="C333" s="204" t="s">
        <v>807</v>
      </c>
      <c r="D333" s="182" t="s">
        <v>5</v>
      </c>
      <c r="E333" s="182">
        <v>2042</v>
      </c>
      <c r="F333" s="182">
        <v>72</v>
      </c>
      <c r="G333" s="182" t="s">
        <v>567</v>
      </c>
      <c r="H333" s="296"/>
      <c r="I333" s="232">
        <f t="shared" si="20"/>
        <v>5</v>
      </c>
      <c r="J333" s="232" t="str">
        <f t="shared" si="21"/>
        <v>J</v>
      </c>
      <c r="K333" s="239">
        <f t="shared" si="22"/>
        <v>0</v>
      </c>
    </row>
    <row r="334" spans="1:11" ht="12.75">
      <c r="A334" s="236">
        <f t="shared" si="23"/>
        <v>333</v>
      </c>
      <c r="B334" s="182">
        <v>1159928</v>
      </c>
      <c r="C334" s="204" t="s">
        <v>808</v>
      </c>
      <c r="D334" s="182">
        <v>7</v>
      </c>
      <c r="E334" s="182">
        <v>2034</v>
      </c>
      <c r="F334" s="182">
        <v>70</v>
      </c>
      <c r="G334" s="182" t="s">
        <v>591</v>
      </c>
      <c r="H334" s="296"/>
      <c r="I334" s="232">
        <f t="shared" si="20"/>
        <v>7</v>
      </c>
      <c r="J334" s="232" t="str">
        <f t="shared" si="21"/>
        <v>C</v>
      </c>
      <c r="K334" s="239">
        <f t="shared" si="22"/>
        <v>0</v>
      </c>
    </row>
    <row r="335" spans="1:11" ht="12.75">
      <c r="A335" s="236">
        <f t="shared" si="23"/>
        <v>334</v>
      </c>
      <c r="B335" s="182">
        <v>1130381</v>
      </c>
      <c r="C335" s="204" t="s">
        <v>809</v>
      </c>
      <c r="D335" s="182" t="s">
        <v>7</v>
      </c>
      <c r="E335" s="182">
        <v>2022</v>
      </c>
      <c r="F335" s="182">
        <v>68</v>
      </c>
      <c r="G335" s="182" t="s">
        <v>571</v>
      </c>
      <c r="H335" s="296"/>
      <c r="I335" s="232">
        <f t="shared" si="20"/>
        <v>5</v>
      </c>
      <c r="J335" s="232" t="str">
        <f t="shared" si="21"/>
        <v>T</v>
      </c>
      <c r="K335" s="239">
        <f t="shared" si="22"/>
        <v>0</v>
      </c>
    </row>
    <row r="336" spans="1:11" ht="12.75">
      <c r="A336" s="236">
        <f t="shared" si="23"/>
        <v>335</v>
      </c>
      <c r="B336" s="182">
        <v>1282968</v>
      </c>
      <c r="C336" s="204" t="s">
        <v>553</v>
      </c>
      <c r="D336" s="182" t="s">
        <v>22</v>
      </c>
      <c r="E336" s="182">
        <v>1999</v>
      </c>
      <c r="F336" s="182">
        <v>66</v>
      </c>
      <c r="G336" s="182" t="s">
        <v>589</v>
      </c>
      <c r="H336" s="296"/>
      <c r="I336" s="232">
        <f t="shared" si="20"/>
        <v>6</v>
      </c>
      <c r="J336" s="232" t="str">
        <f t="shared" si="21"/>
        <v>T</v>
      </c>
      <c r="K336" s="239">
        <f t="shared" si="22"/>
        <v>0</v>
      </c>
    </row>
    <row r="337" spans="1:11" ht="12.75">
      <c r="A337" s="236">
        <f t="shared" si="23"/>
        <v>336</v>
      </c>
      <c r="B337" s="182">
        <v>1157998</v>
      </c>
      <c r="C337" s="204" t="s">
        <v>810</v>
      </c>
      <c r="D337" s="182" t="s">
        <v>14</v>
      </c>
      <c r="E337" s="182">
        <v>1998</v>
      </c>
      <c r="F337" s="182">
        <v>64</v>
      </c>
      <c r="G337" s="182" t="s">
        <v>591</v>
      </c>
      <c r="H337" s="296"/>
      <c r="I337" s="232">
        <f t="shared" si="20"/>
        <v>6</v>
      </c>
      <c r="J337" s="232" t="str">
        <f t="shared" si="21"/>
        <v>C</v>
      </c>
      <c r="K337" s="239">
        <f t="shared" si="22"/>
        <v>0</v>
      </c>
    </row>
    <row r="338" spans="1:11" ht="12.75">
      <c r="A338" s="236">
        <f t="shared" si="23"/>
        <v>337</v>
      </c>
      <c r="B338" s="182">
        <v>1158615</v>
      </c>
      <c r="C338" s="204" t="s">
        <v>811</v>
      </c>
      <c r="D338" s="182" t="s">
        <v>18</v>
      </c>
      <c r="E338" s="182">
        <v>1993</v>
      </c>
      <c r="F338" s="182">
        <v>62</v>
      </c>
      <c r="G338" s="182" t="s">
        <v>591</v>
      </c>
      <c r="H338" s="296"/>
      <c r="I338" s="232">
        <f t="shared" si="20"/>
        <v>6</v>
      </c>
      <c r="J338" s="232" t="str">
        <f t="shared" si="21"/>
        <v>C</v>
      </c>
      <c r="K338" s="239">
        <f t="shared" si="22"/>
        <v>0</v>
      </c>
    </row>
    <row r="339" spans="1:11" ht="12.75">
      <c r="A339" s="236">
        <f t="shared" si="23"/>
        <v>338</v>
      </c>
      <c r="B339" s="182">
        <v>2219115</v>
      </c>
      <c r="C339" s="204" t="s">
        <v>812</v>
      </c>
      <c r="D339" s="182" t="s">
        <v>2</v>
      </c>
      <c r="E339" s="182">
        <v>1990</v>
      </c>
      <c r="F339" s="182">
        <v>60</v>
      </c>
      <c r="G339" s="182" t="s">
        <v>839</v>
      </c>
      <c r="H339" s="296"/>
      <c r="I339" s="232">
        <f t="shared" si="20"/>
        <v>5</v>
      </c>
      <c r="J339" s="232" t="str">
        <f t="shared" si="21"/>
        <v>L</v>
      </c>
      <c r="K339" s="239">
        <f t="shared" si="22"/>
        <v>0</v>
      </c>
    </row>
    <row r="340" spans="1:11" ht="12.75">
      <c r="A340" s="236">
        <f t="shared" si="23"/>
        <v>339</v>
      </c>
      <c r="B340" s="182">
        <v>1106747</v>
      </c>
      <c r="C340" s="204" t="s">
        <v>557</v>
      </c>
      <c r="D340" s="182" t="s">
        <v>14</v>
      </c>
      <c r="E340" s="182">
        <v>1988</v>
      </c>
      <c r="F340" s="182">
        <v>58</v>
      </c>
      <c r="G340" s="182" t="s">
        <v>565</v>
      </c>
      <c r="H340" s="296"/>
      <c r="I340" s="232">
        <f t="shared" si="20"/>
        <v>6</v>
      </c>
      <c r="J340" s="232" t="str">
        <f t="shared" si="21"/>
        <v>C</v>
      </c>
      <c r="K340" s="239">
        <f t="shared" si="22"/>
        <v>0</v>
      </c>
    </row>
    <row r="341" spans="1:11" ht="12.75">
      <c r="A341" s="236">
        <f t="shared" si="23"/>
        <v>340</v>
      </c>
      <c r="B341" s="182">
        <v>2070702</v>
      </c>
      <c r="C341" s="204" t="s">
        <v>813</v>
      </c>
      <c r="D341" s="182" t="s">
        <v>11</v>
      </c>
      <c r="E341" s="182">
        <v>1986</v>
      </c>
      <c r="F341" s="182">
        <v>56</v>
      </c>
      <c r="G341" s="182" t="s">
        <v>586</v>
      </c>
      <c r="H341" s="296"/>
      <c r="I341" s="232">
        <f t="shared" si="20"/>
        <v>6</v>
      </c>
      <c r="J341" s="232" t="str">
        <f t="shared" si="21"/>
        <v>C</v>
      </c>
      <c r="K341" s="239">
        <f t="shared" si="22"/>
        <v>0</v>
      </c>
    </row>
    <row r="342" spans="1:11" ht="12.75">
      <c r="A342" s="236">
        <f t="shared" si="23"/>
        <v>341</v>
      </c>
      <c r="B342" s="182">
        <v>1124826</v>
      </c>
      <c r="C342" s="204" t="s">
        <v>814</v>
      </c>
      <c r="D342" s="182" t="s">
        <v>7</v>
      </c>
      <c r="E342" s="182">
        <v>1981</v>
      </c>
      <c r="F342" s="182">
        <v>54</v>
      </c>
      <c r="G342" s="182" t="s">
        <v>570</v>
      </c>
      <c r="H342" s="296"/>
      <c r="I342" s="232">
        <f t="shared" si="20"/>
        <v>5</v>
      </c>
      <c r="J342" s="232" t="str">
        <f t="shared" si="21"/>
        <v>C</v>
      </c>
      <c r="K342" s="239">
        <f t="shared" si="22"/>
        <v>0</v>
      </c>
    </row>
    <row r="343" spans="1:11" ht="12.75">
      <c r="A343" s="236">
        <f t="shared" si="23"/>
        <v>342</v>
      </c>
      <c r="B343" s="182">
        <v>1103559</v>
      </c>
      <c r="C343" s="204" t="s">
        <v>158</v>
      </c>
      <c r="D343" s="182" t="s">
        <v>14</v>
      </c>
      <c r="E343" s="182">
        <v>1975</v>
      </c>
      <c r="F343" s="182">
        <v>52</v>
      </c>
      <c r="G343" s="182" t="s">
        <v>144</v>
      </c>
      <c r="H343" s="296"/>
      <c r="I343" s="232">
        <f t="shared" si="20"/>
        <v>6</v>
      </c>
      <c r="J343" s="232" t="str">
        <f t="shared" si="21"/>
        <v>X</v>
      </c>
      <c r="K343" s="239">
        <f t="shared" si="22"/>
        <v>1</v>
      </c>
    </row>
    <row r="344" spans="1:11" ht="12.75">
      <c r="A344" s="236">
        <f t="shared" si="23"/>
        <v>343</v>
      </c>
      <c r="B344" s="182">
        <v>1062946</v>
      </c>
      <c r="C344" s="204" t="s">
        <v>815</v>
      </c>
      <c r="D344" s="182" t="s">
        <v>11</v>
      </c>
      <c r="E344" s="182">
        <v>1971</v>
      </c>
      <c r="F344" s="182">
        <v>50</v>
      </c>
      <c r="G344" s="182" t="s">
        <v>850</v>
      </c>
      <c r="H344" s="296"/>
      <c r="I344" s="232">
        <f t="shared" si="20"/>
        <v>6</v>
      </c>
      <c r="J344" s="232" t="str">
        <f t="shared" si="21"/>
        <v>L</v>
      </c>
      <c r="K344" s="239">
        <f t="shared" si="22"/>
        <v>0</v>
      </c>
    </row>
    <row r="345" spans="1:11" ht="12.75">
      <c r="A345" s="236">
        <f t="shared" si="23"/>
        <v>344</v>
      </c>
      <c r="B345" s="182">
        <v>2639512</v>
      </c>
      <c r="C345" s="204" t="s">
        <v>816</v>
      </c>
      <c r="D345" s="182" t="s">
        <v>0</v>
      </c>
      <c r="E345" s="182">
        <v>1970</v>
      </c>
      <c r="F345" s="182">
        <v>48</v>
      </c>
      <c r="G345" s="182" t="s">
        <v>581</v>
      </c>
      <c r="H345" s="296"/>
      <c r="I345" s="232">
        <f t="shared" si="20"/>
        <v>5</v>
      </c>
      <c r="J345" s="232" t="str">
        <f t="shared" si="21"/>
        <v>J</v>
      </c>
      <c r="K345" s="239">
        <f t="shared" si="22"/>
        <v>0</v>
      </c>
    </row>
    <row r="346" spans="1:11" ht="12.75">
      <c r="A346" s="236">
        <f t="shared" si="23"/>
        <v>345</v>
      </c>
      <c r="B346" s="182">
        <v>1009675</v>
      </c>
      <c r="C346" s="204" t="s">
        <v>817</v>
      </c>
      <c r="D346" s="182" t="s">
        <v>2</v>
      </c>
      <c r="E346" s="182">
        <v>1962</v>
      </c>
      <c r="F346" s="182">
        <v>46</v>
      </c>
      <c r="G346" s="182" t="s">
        <v>850</v>
      </c>
      <c r="H346" s="296"/>
      <c r="I346" s="232">
        <f t="shared" si="20"/>
        <v>5</v>
      </c>
      <c r="J346" s="232" t="str">
        <f t="shared" si="21"/>
        <v>L</v>
      </c>
      <c r="K346" s="239">
        <f t="shared" si="22"/>
        <v>0</v>
      </c>
    </row>
    <row r="347" spans="1:11" ht="12.75">
      <c r="A347" s="236">
        <f t="shared" si="23"/>
        <v>346</v>
      </c>
      <c r="B347" s="182">
        <v>1120027</v>
      </c>
      <c r="C347" s="204" t="s">
        <v>818</v>
      </c>
      <c r="D347" s="182" t="s">
        <v>14</v>
      </c>
      <c r="E347" s="182">
        <v>1958</v>
      </c>
      <c r="F347" s="182">
        <v>44</v>
      </c>
      <c r="G347" s="182" t="s">
        <v>594</v>
      </c>
      <c r="H347" s="296"/>
      <c r="I347" s="232">
        <f t="shared" si="20"/>
        <v>6</v>
      </c>
      <c r="J347" s="232" t="str">
        <f t="shared" si="21"/>
        <v>C</v>
      </c>
      <c r="K347" s="239">
        <f t="shared" si="22"/>
        <v>0</v>
      </c>
    </row>
    <row r="348" spans="1:11" ht="12.75">
      <c r="A348" s="236">
        <f t="shared" si="23"/>
        <v>347</v>
      </c>
      <c r="B348" s="182">
        <v>1027664</v>
      </c>
      <c r="C348" s="204" t="s">
        <v>819</v>
      </c>
      <c r="D348" s="182" t="s">
        <v>7</v>
      </c>
      <c r="E348" s="182">
        <v>1953</v>
      </c>
      <c r="F348" s="182">
        <v>42</v>
      </c>
      <c r="G348" s="182" t="s">
        <v>565</v>
      </c>
      <c r="H348" s="296"/>
      <c r="I348" s="232">
        <f t="shared" si="20"/>
        <v>5</v>
      </c>
      <c r="J348" s="232" t="str">
        <f t="shared" si="21"/>
        <v>C</v>
      </c>
      <c r="K348" s="239">
        <f t="shared" si="22"/>
        <v>0</v>
      </c>
    </row>
    <row r="349" spans="1:11" ht="12.75">
      <c r="A349" s="236">
        <f t="shared" si="23"/>
        <v>348</v>
      </c>
      <c r="B349" s="182">
        <v>1001154</v>
      </c>
      <c r="C349" s="204" t="s">
        <v>563</v>
      </c>
      <c r="D349" s="182">
        <v>7</v>
      </c>
      <c r="E349" s="182">
        <v>1944</v>
      </c>
      <c r="F349" s="182">
        <v>40</v>
      </c>
      <c r="G349" s="182" t="s">
        <v>589</v>
      </c>
      <c r="H349" s="296"/>
      <c r="I349" s="232">
        <f t="shared" si="20"/>
        <v>7</v>
      </c>
      <c r="J349" s="232" t="str">
        <f t="shared" si="21"/>
        <v>T</v>
      </c>
      <c r="K349" s="239">
        <f t="shared" si="22"/>
        <v>0</v>
      </c>
    </row>
    <row r="350" spans="1:11" ht="12.75">
      <c r="A350" s="236">
        <f t="shared" si="23"/>
        <v>349</v>
      </c>
      <c r="B350" s="182">
        <v>2371354</v>
      </c>
      <c r="C350" s="204" t="s">
        <v>411</v>
      </c>
      <c r="D350" s="182" t="s">
        <v>247</v>
      </c>
      <c r="E350" s="182">
        <v>1941</v>
      </c>
      <c r="F350" s="182">
        <v>38</v>
      </c>
      <c r="G350" s="182" t="s">
        <v>144</v>
      </c>
      <c r="H350" s="296"/>
      <c r="I350" s="232">
        <f t="shared" si="20"/>
        <v>4</v>
      </c>
      <c r="J350" s="232" t="str">
        <f t="shared" si="21"/>
        <v>X</v>
      </c>
      <c r="K350" s="239">
        <f t="shared" si="22"/>
        <v>0</v>
      </c>
    </row>
    <row r="351" spans="1:11" ht="12.75">
      <c r="A351" s="236">
        <f t="shared" si="23"/>
        <v>350</v>
      </c>
      <c r="B351" s="182">
        <v>1010055</v>
      </c>
      <c r="C351" s="204" t="s">
        <v>820</v>
      </c>
      <c r="D351" s="182" t="s">
        <v>5</v>
      </c>
      <c r="E351" s="182">
        <v>1935</v>
      </c>
      <c r="F351" s="182">
        <v>36</v>
      </c>
      <c r="G351" s="182" t="s">
        <v>851</v>
      </c>
      <c r="H351" s="296"/>
      <c r="I351" s="232">
        <f t="shared" si="20"/>
        <v>5</v>
      </c>
      <c r="J351" s="232" t="str">
        <f t="shared" si="21"/>
        <v>L</v>
      </c>
      <c r="K351" s="239">
        <f t="shared" si="22"/>
        <v>0</v>
      </c>
    </row>
    <row r="352" spans="1:11" ht="12.75">
      <c r="A352" s="236">
        <f t="shared" si="23"/>
        <v>351</v>
      </c>
      <c r="B352" s="182">
        <v>1185986</v>
      </c>
      <c r="C352" s="204" t="s">
        <v>555</v>
      </c>
      <c r="D352" s="182" t="s">
        <v>22</v>
      </c>
      <c r="E352" s="182">
        <v>1934</v>
      </c>
      <c r="F352" s="182">
        <v>34</v>
      </c>
      <c r="G352" s="182" t="s">
        <v>589</v>
      </c>
      <c r="H352" s="296"/>
      <c r="I352" s="232">
        <f t="shared" si="20"/>
        <v>6</v>
      </c>
      <c r="J352" s="232" t="str">
        <f t="shared" si="21"/>
        <v>T</v>
      </c>
      <c r="K352" s="239">
        <f t="shared" si="22"/>
        <v>0</v>
      </c>
    </row>
    <row r="353" spans="1:11" ht="12.75">
      <c r="A353" s="236">
        <f t="shared" si="23"/>
        <v>352</v>
      </c>
      <c r="B353" s="182">
        <v>2685937</v>
      </c>
      <c r="C353" s="204" t="s">
        <v>821</v>
      </c>
      <c r="D353" s="182" t="s">
        <v>5</v>
      </c>
      <c r="E353" s="182">
        <v>1903</v>
      </c>
      <c r="F353" s="182">
        <v>32</v>
      </c>
      <c r="G353" s="182" t="s">
        <v>848</v>
      </c>
      <c r="H353" s="296"/>
      <c r="I353" s="232">
        <f t="shared" si="20"/>
        <v>5</v>
      </c>
      <c r="J353" s="232" t="str">
        <f t="shared" si="21"/>
        <v>L</v>
      </c>
      <c r="K353" s="239">
        <f t="shared" si="22"/>
        <v>0</v>
      </c>
    </row>
    <row r="354" spans="1:11" ht="12.75">
      <c r="A354" s="236">
        <f t="shared" si="23"/>
        <v>353</v>
      </c>
      <c r="B354" s="182">
        <v>2213461</v>
      </c>
      <c r="C354" s="204" t="s">
        <v>150</v>
      </c>
      <c r="D354" s="182" t="s">
        <v>7</v>
      </c>
      <c r="E354" s="182">
        <v>1890</v>
      </c>
      <c r="F354" s="182">
        <v>30</v>
      </c>
      <c r="G354" s="182" t="s">
        <v>144</v>
      </c>
      <c r="H354" s="296"/>
      <c r="I354" s="232">
        <f t="shared" si="20"/>
        <v>5</v>
      </c>
      <c r="J354" s="232" t="str">
        <f t="shared" si="21"/>
        <v>X</v>
      </c>
      <c r="K354" s="239">
        <f t="shared" si="22"/>
        <v>1</v>
      </c>
    </row>
    <row r="355" spans="1:11" ht="12.75">
      <c r="A355" s="236">
        <f t="shared" si="23"/>
        <v>354</v>
      </c>
      <c r="B355" s="182">
        <v>1001304</v>
      </c>
      <c r="C355" s="204" t="s">
        <v>822</v>
      </c>
      <c r="D355" s="182">
        <v>7</v>
      </c>
      <c r="E355" s="182">
        <v>1887</v>
      </c>
      <c r="F355" s="182">
        <v>28</v>
      </c>
      <c r="G355" s="182" t="s">
        <v>879</v>
      </c>
      <c r="H355" s="296"/>
      <c r="I355" s="232">
        <f t="shared" si="20"/>
        <v>7</v>
      </c>
      <c r="J355" s="232" t="str">
        <f t="shared" si="21"/>
        <v>T</v>
      </c>
      <c r="K355" s="239">
        <f t="shared" si="22"/>
        <v>0</v>
      </c>
    </row>
    <row r="356" spans="1:11" ht="12.75">
      <c r="A356" s="236">
        <f t="shared" si="23"/>
        <v>355</v>
      </c>
      <c r="B356" s="182">
        <v>1002713</v>
      </c>
      <c r="C356" s="204" t="s">
        <v>823</v>
      </c>
      <c r="D356" s="182">
        <v>7</v>
      </c>
      <c r="E356" s="182">
        <v>1882</v>
      </c>
      <c r="F356" s="182">
        <v>26</v>
      </c>
      <c r="G356" s="182" t="s">
        <v>850</v>
      </c>
      <c r="H356" s="296"/>
      <c r="I356" s="232">
        <f t="shared" si="20"/>
        <v>7</v>
      </c>
      <c r="J356" s="232" t="str">
        <f t="shared" si="21"/>
        <v>L</v>
      </c>
      <c r="K356" s="239">
        <f t="shared" si="22"/>
        <v>0</v>
      </c>
    </row>
    <row r="357" spans="1:11" ht="12.75">
      <c r="A357" s="236">
        <f t="shared" si="23"/>
        <v>356</v>
      </c>
      <c r="B357" s="182">
        <v>1057371</v>
      </c>
      <c r="C357" s="204" t="s">
        <v>824</v>
      </c>
      <c r="D357" s="182" t="s">
        <v>11</v>
      </c>
      <c r="E357" s="182">
        <v>1877</v>
      </c>
      <c r="F357" s="182">
        <v>24</v>
      </c>
      <c r="G357" s="182" t="s">
        <v>594</v>
      </c>
      <c r="H357" s="296"/>
      <c r="I357" s="232">
        <f t="shared" si="20"/>
        <v>6</v>
      </c>
      <c r="J357" s="232" t="str">
        <f t="shared" si="21"/>
        <v>C</v>
      </c>
      <c r="K357" s="239">
        <f t="shared" si="22"/>
        <v>0</v>
      </c>
    </row>
    <row r="358" spans="1:11" ht="12.75">
      <c r="A358" s="236">
        <f t="shared" si="23"/>
        <v>357</v>
      </c>
      <c r="B358" s="182">
        <v>1301993</v>
      </c>
      <c r="C358" s="204" t="s">
        <v>556</v>
      </c>
      <c r="D358" s="182" t="s">
        <v>7</v>
      </c>
      <c r="E358" s="182">
        <v>1862</v>
      </c>
      <c r="F358" s="182">
        <v>22</v>
      </c>
      <c r="G358" s="182" t="s">
        <v>577</v>
      </c>
      <c r="H358" s="296"/>
      <c r="I358" s="232">
        <f t="shared" si="20"/>
        <v>5</v>
      </c>
      <c r="J358" s="232" t="str">
        <f t="shared" si="21"/>
        <v>J</v>
      </c>
      <c r="K358" s="239">
        <f t="shared" si="22"/>
        <v>0</v>
      </c>
    </row>
    <row r="359" spans="1:11" ht="12.75">
      <c r="A359" s="236">
        <f t="shared" si="23"/>
        <v>358</v>
      </c>
      <c r="B359" s="182">
        <v>1009776</v>
      </c>
      <c r="C359" s="204" t="s">
        <v>825</v>
      </c>
      <c r="D359" s="182" t="s">
        <v>18</v>
      </c>
      <c r="E359" s="182">
        <v>1831</v>
      </c>
      <c r="F359" s="182">
        <v>20</v>
      </c>
      <c r="G359" s="182" t="s">
        <v>883</v>
      </c>
      <c r="H359" s="296"/>
      <c r="I359" s="232">
        <f t="shared" si="20"/>
        <v>6</v>
      </c>
      <c r="J359" s="232" t="str">
        <f t="shared" si="21"/>
        <v>M</v>
      </c>
      <c r="K359" s="239">
        <f t="shared" si="22"/>
        <v>0</v>
      </c>
    </row>
    <row r="360" spans="1:11" ht="12.75">
      <c r="A360" s="236">
        <f t="shared" si="23"/>
        <v>359</v>
      </c>
      <c r="B360" s="182">
        <v>1154867</v>
      </c>
      <c r="C360" s="204" t="s">
        <v>826</v>
      </c>
      <c r="D360" s="182" t="s">
        <v>18</v>
      </c>
      <c r="E360" s="182">
        <v>1822</v>
      </c>
      <c r="F360" s="182">
        <v>18</v>
      </c>
      <c r="G360" s="182" t="s">
        <v>864</v>
      </c>
      <c r="H360" s="296"/>
      <c r="I360" s="232">
        <f t="shared" si="20"/>
        <v>6</v>
      </c>
      <c r="J360" s="232" t="str">
        <f t="shared" si="21"/>
        <v>L</v>
      </c>
      <c r="K360" s="239">
        <f t="shared" si="22"/>
        <v>0</v>
      </c>
    </row>
    <row r="361" spans="1:11" ht="12.75">
      <c r="A361" s="236">
        <f t="shared" si="23"/>
        <v>360</v>
      </c>
      <c r="B361" s="182">
        <v>1029739</v>
      </c>
      <c r="C361" s="204" t="s">
        <v>827</v>
      </c>
      <c r="D361" s="182" t="s">
        <v>7</v>
      </c>
      <c r="E361" s="182">
        <v>1820</v>
      </c>
      <c r="F361" s="182">
        <v>16</v>
      </c>
      <c r="G361" s="182" t="s">
        <v>884</v>
      </c>
      <c r="H361" s="296"/>
      <c r="I361" s="232">
        <f t="shared" si="20"/>
        <v>5</v>
      </c>
      <c r="J361" s="232" t="str">
        <f t="shared" si="21"/>
        <v>P</v>
      </c>
      <c r="K361" s="239">
        <f t="shared" si="22"/>
        <v>0</v>
      </c>
    </row>
    <row r="362" spans="1:11" ht="12.75">
      <c r="A362" s="236">
        <f t="shared" si="23"/>
        <v>361</v>
      </c>
      <c r="B362" s="182">
        <v>1061132</v>
      </c>
      <c r="C362" s="204" t="s">
        <v>828</v>
      </c>
      <c r="D362" s="182" t="s">
        <v>18</v>
      </c>
      <c r="E362" s="182">
        <v>1812</v>
      </c>
      <c r="F362" s="182">
        <v>14</v>
      </c>
      <c r="G362" s="182" t="s">
        <v>864</v>
      </c>
      <c r="H362" s="296"/>
      <c r="I362" s="232">
        <f t="shared" si="20"/>
        <v>6</v>
      </c>
      <c r="J362" s="232" t="str">
        <f t="shared" si="21"/>
        <v>L</v>
      </c>
      <c r="K362" s="239">
        <f t="shared" si="22"/>
        <v>0</v>
      </c>
    </row>
    <row r="363" spans="1:11" ht="12.75">
      <c r="A363" s="236">
        <f t="shared" si="23"/>
        <v>362</v>
      </c>
      <c r="B363" s="182">
        <v>1302957</v>
      </c>
      <c r="C363" s="204" t="s">
        <v>283</v>
      </c>
      <c r="D363" s="182" t="s">
        <v>18</v>
      </c>
      <c r="E363" s="182">
        <v>1654</v>
      </c>
      <c r="F363" s="182">
        <v>12</v>
      </c>
      <c r="G363" s="182" t="s">
        <v>132</v>
      </c>
      <c r="H363" s="296"/>
      <c r="I363" s="232">
        <f t="shared" si="20"/>
        <v>6</v>
      </c>
      <c r="J363" s="232" t="str">
        <f t="shared" si="21"/>
        <v>X</v>
      </c>
      <c r="K363" s="239">
        <f t="shared" si="22"/>
        <v>1</v>
      </c>
    </row>
    <row r="364" spans="1:11" ht="12.75">
      <c r="A364" s="236">
        <f t="shared" si="23"/>
        <v>363</v>
      </c>
      <c r="B364" s="182">
        <v>1100463</v>
      </c>
      <c r="C364" s="204" t="s">
        <v>829</v>
      </c>
      <c r="D364" s="182" t="s">
        <v>22</v>
      </c>
      <c r="E364" s="182">
        <v>1598</v>
      </c>
      <c r="F364" s="182">
        <v>10</v>
      </c>
      <c r="G364" s="182" t="s">
        <v>586</v>
      </c>
      <c r="H364" s="296"/>
      <c r="I364" s="232">
        <f t="shared" si="20"/>
        <v>6</v>
      </c>
      <c r="J364" s="232" t="str">
        <f t="shared" si="21"/>
        <v>C</v>
      </c>
      <c r="K364" s="239">
        <f t="shared" si="22"/>
        <v>0</v>
      </c>
    </row>
    <row r="365" spans="1:11" ht="12.75">
      <c r="A365" s="236">
        <f t="shared" si="23"/>
        <v>364</v>
      </c>
      <c r="B365" s="182">
        <v>1001030</v>
      </c>
      <c r="C365" s="204" t="s">
        <v>830</v>
      </c>
      <c r="D365" s="182">
        <v>7</v>
      </c>
      <c r="E365" s="182">
        <v>1584</v>
      </c>
      <c r="F365" s="182">
        <v>8</v>
      </c>
      <c r="G365" s="182" t="s">
        <v>851</v>
      </c>
      <c r="H365" s="296"/>
      <c r="I365" s="232">
        <f t="shared" si="20"/>
        <v>7</v>
      </c>
      <c r="J365" s="232" t="str">
        <f t="shared" si="21"/>
        <v>L</v>
      </c>
      <c r="K365" s="239">
        <f t="shared" si="22"/>
        <v>0</v>
      </c>
    </row>
    <row r="366" spans="1:11" ht="12.75">
      <c r="A366" s="236">
        <f t="shared" si="23"/>
        <v>365</v>
      </c>
      <c r="B366" s="182">
        <v>1221832</v>
      </c>
      <c r="C366" s="204" t="s">
        <v>519</v>
      </c>
      <c r="D366" s="182" t="s">
        <v>5</v>
      </c>
      <c r="E366" s="182">
        <v>1514</v>
      </c>
      <c r="F366" s="182">
        <v>6</v>
      </c>
      <c r="G366" s="182" t="s">
        <v>587</v>
      </c>
      <c r="H366" s="296"/>
      <c r="I366" s="232">
        <f t="shared" si="20"/>
        <v>5</v>
      </c>
      <c r="J366" s="232" t="str">
        <f t="shared" si="21"/>
        <v>T</v>
      </c>
      <c r="K366" s="239">
        <f t="shared" si="22"/>
        <v>0</v>
      </c>
    </row>
    <row r="367" spans="1:11" ht="12.75">
      <c r="A367" s="236">
        <f t="shared" si="23"/>
        <v>366</v>
      </c>
      <c r="B367" s="182">
        <v>1311755</v>
      </c>
      <c r="C367" s="204" t="s">
        <v>831</v>
      </c>
      <c r="D367" s="182" t="s">
        <v>22</v>
      </c>
      <c r="E367" s="182">
        <v>1500</v>
      </c>
      <c r="F367" s="182">
        <v>4</v>
      </c>
      <c r="G367" s="182" t="s">
        <v>854</v>
      </c>
      <c r="H367" s="296"/>
      <c r="I367" s="232">
        <f t="shared" si="20"/>
        <v>6</v>
      </c>
      <c r="J367" s="232" t="str">
        <f t="shared" si="21"/>
        <v>L</v>
      </c>
      <c r="K367" s="239">
        <f t="shared" si="22"/>
        <v>0</v>
      </c>
    </row>
    <row r="368" spans="1:11" ht="12.75">
      <c r="A368" s="236">
        <f t="shared" si="23"/>
        <v>367</v>
      </c>
      <c r="B368" s="206">
        <v>1520195</v>
      </c>
      <c r="C368" s="207" t="s">
        <v>832</v>
      </c>
      <c r="D368" s="206" t="s">
        <v>22</v>
      </c>
      <c r="E368" s="206">
        <v>1352</v>
      </c>
      <c r="F368" s="206">
        <v>2</v>
      </c>
      <c r="G368" s="206" t="s">
        <v>885</v>
      </c>
      <c r="H368" s="296"/>
      <c r="I368" s="232">
        <f t="shared" si="20"/>
        <v>6</v>
      </c>
      <c r="J368" s="232" t="str">
        <f t="shared" si="21"/>
        <v>L</v>
      </c>
      <c r="K368" s="239">
        <f t="shared" si="22"/>
        <v>0</v>
      </c>
    </row>
    <row r="369" spans="1:11" ht="12.75">
      <c r="A369" s="236">
        <f t="shared" si="23"/>
        <v>368</v>
      </c>
      <c r="B369" s="240"/>
      <c r="C369" s="240"/>
      <c r="D369" s="240"/>
      <c r="E369" s="240"/>
      <c r="F369" s="240"/>
      <c r="H369" s="296"/>
      <c r="I369" s="232">
        <f t="shared" si="20"/>
        <v>0</v>
      </c>
      <c r="J369" s="232">
        <f t="shared" si="21"/>
      </c>
      <c r="K369" s="239">
        <f t="shared" si="22"/>
        <v>0</v>
      </c>
    </row>
    <row r="370" spans="1:11" ht="12.75">
      <c r="A370" s="236">
        <f t="shared" si="23"/>
        <v>369</v>
      </c>
      <c r="B370" s="240"/>
      <c r="C370" s="240"/>
      <c r="D370" s="240"/>
      <c r="E370" s="240"/>
      <c r="F370" s="240"/>
      <c r="H370" s="296"/>
      <c r="I370" s="232">
        <f t="shared" si="20"/>
        <v>0</v>
      </c>
      <c r="J370" s="232">
        <f t="shared" si="21"/>
      </c>
      <c r="K370" s="239">
        <f t="shared" si="22"/>
        <v>0</v>
      </c>
    </row>
    <row r="371" spans="1:11" ht="12.75" hidden="1">
      <c r="A371" s="236">
        <f t="shared" si="23"/>
        <v>370</v>
      </c>
      <c r="B371" s="240"/>
      <c r="C371" s="240"/>
      <c r="D371" s="240"/>
      <c r="E371" s="240"/>
      <c r="F371" s="240"/>
      <c r="H371" s="296"/>
      <c r="I371" s="232">
        <f t="shared" si="20"/>
        <v>0</v>
      </c>
      <c r="J371" s="232">
        <f t="shared" si="21"/>
      </c>
      <c r="K371" s="239">
        <f t="shared" si="22"/>
        <v>0</v>
      </c>
    </row>
    <row r="372" spans="1:11" ht="12.75" hidden="1">
      <c r="A372" s="236">
        <f t="shared" si="23"/>
        <v>371</v>
      </c>
      <c r="B372" s="240"/>
      <c r="C372" s="240"/>
      <c r="D372" s="240"/>
      <c r="E372" s="240"/>
      <c r="F372" s="240"/>
      <c r="H372" s="296"/>
      <c r="I372" s="232">
        <f t="shared" si="20"/>
        <v>0</v>
      </c>
      <c r="J372" s="232">
        <f t="shared" si="21"/>
      </c>
      <c r="K372" s="239">
        <f t="shared" si="22"/>
        <v>0</v>
      </c>
    </row>
    <row r="373" spans="1:11" ht="12.75" hidden="1">
      <c r="A373" s="236">
        <f t="shared" si="23"/>
        <v>372</v>
      </c>
      <c r="B373" s="240"/>
      <c r="C373" s="240"/>
      <c r="D373" s="240"/>
      <c r="E373" s="240"/>
      <c r="F373" s="240"/>
      <c r="H373" s="296"/>
      <c r="I373" s="232">
        <f t="shared" si="20"/>
        <v>0</v>
      </c>
      <c r="J373" s="232">
        <f t="shared" si="21"/>
      </c>
      <c r="K373" s="239">
        <f t="shared" si="22"/>
        <v>0</v>
      </c>
    </row>
    <row r="374" spans="1:11" ht="12.75" hidden="1">
      <c r="A374" s="236">
        <f t="shared" si="23"/>
        <v>373</v>
      </c>
      <c r="B374" s="240"/>
      <c r="C374" s="240"/>
      <c r="D374" s="240"/>
      <c r="E374" s="240"/>
      <c r="F374" s="240"/>
      <c r="H374" s="296"/>
      <c r="I374" s="232">
        <f t="shared" si="20"/>
        <v>0</v>
      </c>
      <c r="J374" s="232">
        <f t="shared" si="21"/>
      </c>
      <c r="K374" s="239">
        <f t="shared" si="22"/>
        <v>0</v>
      </c>
    </row>
    <row r="375" spans="1:11" ht="12.75" hidden="1">
      <c r="A375" s="236">
        <f t="shared" si="23"/>
        <v>374</v>
      </c>
      <c r="B375" s="240"/>
      <c r="C375" s="240"/>
      <c r="D375" s="240"/>
      <c r="E375" s="240"/>
      <c r="F375" s="240"/>
      <c r="H375" s="296"/>
      <c r="I375" s="232">
        <f t="shared" si="20"/>
        <v>0</v>
      </c>
      <c r="J375" s="232">
        <f t="shared" si="21"/>
      </c>
      <c r="K375" s="239">
        <f t="shared" si="22"/>
        <v>0</v>
      </c>
    </row>
    <row r="376" spans="1:11" ht="12.75" hidden="1">
      <c r="A376" s="236">
        <f t="shared" si="23"/>
        <v>375</v>
      </c>
      <c r="B376" s="240"/>
      <c r="C376" s="240"/>
      <c r="D376" s="240"/>
      <c r="E376" s="240"/>
      <c r="F376" s="240"/>
      <c r="H376" s="296"/>
      <c r="I376" s="232">
        <f t="shared" si="20"/>
        <v>0</v>
      </c>
      <c r="J376" s="232">
        <f t="shared" si="21"/>
      </c>
      <c r="K376" s="239">
        <f t="shared" si="22"/>
        <v>0</v>
      </c>
    </row>
    <row r="377" spans="1:11" ht="12.75" hidden="1">
      <c r="A377" s="236">
        <f t="shared" si="23"/>
        <v>376</v>
      </c>
      <c r="B377" s="240"/>
      <c r="C377" s="240"/>
      <c r="D377" s="240"/>
      <c r="E377" s="240"/>
      <c r="F377" s="240"/>
      <c r="H377" s="296"/>
      <c r="I377" s="232">
        <f t="shared" si="20"/>
        <v>0</v>
      </c>
      <c r="J377" s="232">
        <f t="shared" si="21"/>
      </c>
      <c r="K377" s="239">
        <f t="shared" si="22"/>
        <v>0</v>
      </c>
    </row>
    <row r="378" spans="1:11" ht="12.75" hidden="1">
      <c r="A378" s="236">
        <f t="shared" si="23"/>
        <v>377</v>
      </c>
      <c r="B378" s="240"/>
      <c r="C378" s="240"/>
      <c r="D378" s="240"/>
      <c r="E378" s="240"/>
      <c r="F378" s="240"/>
      <c r="H378" s="296"/>
      <c r="I378" s="232">
        <f t="shared" si="20"/>
        <v>0</v>
      </c>
      <c r="J378" s="232">
        <f t="shared" si="21"/>
      </c>
      <c r="K378" s="239">
        <f t="shared" si="22"/>
        <v>0</v>
      </c>
    </row>
    <row r="379" spans="1:11" ht="12.75" hidden="1">
      <c r="A379" s="236">
        <f t="shared" si="23"/>
        <v>378</v>
      </c>
      <c r="B379" s="240"/>
      <c r="C379" s="240"/>
      <c r="D379" s="240"/>
      <c r="E379" s="240"/>
      <c r="F379" s="240"/>
      <c r="H379" s="296"/>
      <c r="I379" s="232">
        <f t="shared" si="20"/>
        <v>0</v>
      </c>
      <c r="J379" s="232">
        <f t="shared" si="21"/>
      </c>
      <c r="K379" s="239">
        <f t="shared" si="22"/>
        <v>0</v>
      </c>
    </row>
    <row r="380" spans="1:11" ht="12.75" hidden="1">
      <c r="A380" s="236">
        <f t="shared" si="23"/>
        <v>379</v>
      </c>
      <c r="B380" s="240"/>
      <c r="C380" s="240"/>
      <c r="D380" s="240"/>
      <c r="E380" s="240"/>
      <c r="F380" s="240"/>
      <c r="H380" s="296"/>
      <c r="I380" s="232">
        <f t="shared" si="20"/>
        <v>0</v>
      </c>
      <c r="J380" s="232">
        <f t="shared" si="21"/>
      </c>
      <c r="K380" s="239">
        <f t="shared" si="22"/>
        <v>0</v>
      </c>
    </row>
    <row r="381" spans="1:11" ht="12.75" hidden="1">
      <c r="A381" s="236">
        <f t="shared" si="23"/>
        <v>380</v>
      </c>
      <c r="B381" s="240"/>
      <c r="C381" s="240"/>
      <c r="D381" s="240"/>
      <c r="E381" s="240"/>
      <c r="F381" s="240"/>
      <c r="H381" s="296"/>
      <c r="I381" s="232">
        <f t="shared" si="20"/>
        <v>0</v>
      </c>
      <c r="J381" s="232">
        <f t="shared" si="21"/>
      </c>
      <c r="K381" s="239">
        <f t="shared" si="22"/>
        <v>0</v>
      </c>
    </row>
    <row r="382" spans="1:11" ht="12.75" hidden="1">
      <c r="A382" s="236">
        <f t="shared" si="23"/>
        <v>381</v>
      </c>
      <c r="B382" s="240"/>
      <c r="C382" s="240"/>
      <c r="D382" s="240"/>
      <c r="E382" s="240"/>
      <c r="F382" s="240"/>
      <c r="H382" s="296"/>
      <c r="I382" s="232">
        <f t="shared" si="20"/>
        <v>0</v>
      </c>
      <c r="J382" s="232">
        <f t="shared" si="21"/>
      </c>
      <c r="K382" s="239">
        <f t="shared" si="22"/>
        <v>0</v>
      </c>
    </row>
    <row r="383" spans="1:11" ht="12.75" hidden="1">
      <c r="A383" s="236">
        <f t="shared" si="23"/>
        <v>382</v>
      </c>
      <c r="B383" s="240"/>
      <c r="C383" s="240"/>
      <c r="D383" s="240"/>
      <c r="E383" s="240"/>
      <c r="F383" s="240"/>
      <c r="H383" s="296"/>
      <c r="I383" s="232">
        <f t="shared" si="20"/>
        <v>0</v>
      </c>
      <c r="J383" s="232">
        <f t="shared" si="21"/>
      </c>
      <c r="K383" s="239">
        <f t="shared" si="22"/>
        <v>0</v>
      </c>
    </row>
    <row r="384" spans="1:11" ht="12.75" hidden="1">
      <c r="A384" s="236">
        <f t="shared" si="23"/>
        <v>383</v>
      </c>
      <c r="B384" s="240"/>
      <c r="C384" s="240"/>
      <c r="D384" s="240"/>
      <c r="E384" s="240"/>
      <c r="F384" s="240"/>
      <c r="H384" s="296"/>
      <c r="I384" s="232">
        <f t="shared" si="20"/>
        <v>0</v>
      </c>
      <c r="J384" s="232">
        <f t="shared" si="21"/>
      </c>
      <c r="K384" s="239">
        <f t="shared" si="22"/>
        <v>0</v>
      </c>
    </row>
    <row r="385" spans="1:11" ht="12.75" hidden="1">
      <c r="A385" s="236">
        <f t="shared" si="23"/>
        <v>384</v>
      </c>
      <c r="B385" s="240"/>
      <c r="C385" s="240"/>
      <c r="D385" s="240"/>
      <c r="E385" s="240"/>
      <c r="F385" s="240"/>
      <c r="H385" s="296"/>
      <c r="I385" s="232">
        <f t="shared" si="20"/>
        <v>0</v>
      </c>
      <c r="J385" s="232">
        <f t="shared" si="21"/>
      </c>
      <c r="K385" s="239">
        <f t="shared" si="22"/>
        <v>0</v>
      </c>
    </row>
    <row r="386" spans="1:11" ht="12.75" hidden="1">
      <c r="A386" s="236">
        <f t="shared" si="23"/>
        <v>385</v>
      </c>
      <c r="B386" s="240"/>
      <c r="C386" s="240"/>
      <c r="D386" s="240"/>
      <c r="E386" s="240"/>
      <c r="F386" s="240"/>
      <c r="H386" s="296"/>
      <c r="I386" s="232">
        <f aca="true" t="shared" si="24" ref="I386:I449">IF(D386="",0,VALUE(LEFT(D386)))</f>
        <v>0</v>
      </c>
      <c r="J386" s="232">
        <f aca="true" t="shared" si="25" ref="J386:J449">LEFT(G386)</f>
      </c>
      <c r="K386" s="239">
        <f aca="true" t="shared" si="26" ref="K386:K449">IF(AND(I386&gt;4,J386="X"),1,0)</f>
        <v>0</v>
      </c>
    </row>
    <row r="387" spans="1:11" ht="12.75" hidden="1">
      <c r="A387" s="236">
        <f aca="true" t="shared" si="27" ref="A387:A450">A386+1</f>
        <v>386</v>
      </c>
      <c r="B387" s="240"/>
      <c r="C387" s="240"/>
      <c r="D387" s="240"/>
      <c r="E387" s="240"/>
      <c r="F387" s="240"/>
      <c r="H387" s="296"/>
      <c r="I387" s="232">
        <f t="shared" si="24"/>
        <v>0</v>
      </c>
      <c r="J387" s="232">
        <f t="shared" si="25"/>
      </c>
      <c r="K387" s="239">
        <f t="shared" si="26"/>
        <v>0</v>
      </c>
    </row>
    <row r="388" spans="1:11" ht="12.75" hidden="1">
      <c r="A388" s="236">
        <f t="shared" si="27"/>
        <v>387</v>
      </c>
      <c r="B388" s="240"/>
      <c r="C388" s="240"/>
      <c r="D388" s="240"/>
      <c r="E388" s="240"/>
      <c r="F388" s="240"/>
      <c r="H388" s="296"/>
      <c r="I388" s="232">
        <f t="shared" si="24"/>
        <v>0</v>
      </c>
      <c r="J388" s="232">
        <f t="shared" si="25"/>
      </c>
      <c r="K388" s="239">
        <f t="shared" si="26"/>
        <v>0</v>
      </c>
    </row>
    <row r="389" spans="1:11" ht="12.75" hidden="1">
      <c r="A389" s="236">
        <f t="shared" si="27"/>
        <v>388</v>
      </c>
      <c r="B389" s="240"/>
      <c r="C389" s="240"/>
      <c r="D389" s="240"/>
      <c r="E389" s="240"/>
      <c r="F389" s="240"/>
      <c r="H389" s="296"/>
      <c r="I389" s="232">
        <f t="shared" si="24"/>
        <v>0</v>
      </c>
      <c r="J389" s="232">
        <f t="shared" si="25"/>
      </c>
      <c r="K389" s="239">
        <f t="shared" si="26"/>
        <v>0</v>
      </c>
    </row>
    <row r="390" spans="1:11" ht="12.75" hidden="1">
      <c r="A390" s="236">
        <f t="shared" si="27"/>
        <v>389</v>
      </c>
      <c r="B390" s="240"/>
      <c r="C390" s="240"/>
      <c r="D390" s="240"/>
      <c r="E390" s="240"/>
      <c r="F390" s="240"/>
      <c r="H390" s="296"/>
      <c r="I390" s="232">
        <f t="shared" si="24"/>
        <v>0</v>
      </c>
      <c r="J390" s="232">
        <f t="shared" si="25"/>
      </c>
      <c r="K390" s="239">
        <f t="shared" si="26"/>
        <v>0</v>
      </c>
    </row>
    <row r="391" spans="1:11" ht="12.75" hidden="1">
      <c r="A391" s="236">
        <f t="shared" si="27"/>
        <v>390</v>
      </c>
      <c r="B391" s="240"/>
      <c r="C391" s="240"/>
      <c r="D391" s="240"/>
      <c r="E391" s="240"/>
      <c r="F391" s="240"/>
      <c r="H391" s="296"/>
      <c r="I391" s="232">
        <f t="shared" si="24"/>
        <v>0</v>
      </c>
      <c r="J391" s="232">
        <f t="shared" si="25"/>
      </c>
      <c r="K391" s="239">
        <f t="shared" si="26"/>
        <v>0</v>
      </c>
    </row>
    <row r="392" spans="1:11" ht="12.75" hidden="1">
      <c r="A392" s="236">
        <f t="shared" si="27"/>
        <v>391</v>
      </c>
      <c r="B392" s="240"/>
      <c r="C392" s="240"/>
      <c r="D392" s="240"/>
      <c r="E392" s="240"/>
      <c r="F392" s="240"/>
      <c r="H392" s="296"/>
      <c r="I392" s="232">
        <f t="shared" si="24"/>
        <v>0</v>
      </c>
      <c r="J392" s="232">
        <f t="shared" si="25"/>
      </c>
      <c r="K392" s="239">
        <f t="shared" si="26"/>
        <v>0</v>
      </c>
    </row>
    <row r="393" spans="1:11" ht="12.75" hidden="1">
      <c r="A393" s="236">
        <f t="shared" si="27"/>
        <v>392</v>
      </c>
      <c r="B393" s="240"/>
      <c r="C393" s="240"/>
      <c r="D393" s="240"/>
      <c r="E393" s="240"/>
      <c r="F393" s="240"/>
      <c r="H393" s="296"/>
      <c r="I393" s="232">
        <f t="shared" si="24"/>
        <v>0</v>
      </c>
      <c r="J393" s="232">
        <f t="shared" si="25"/>
      </c>
      <c r="K393" s="239">
        <f t="shared" si="26"/>
        <v>0</v>
      </c>
    </row>
    <row r="394" spans="1:11" ht="12.75" hidden="1">
      <c r="A394" s="236">
        <f t="shared" si="27"/>
        <v>393</v>
      </c>
      <c r="B394" s="240"/>
      <c r="C394" s="240"/>
      <c r="D394" s="240"/>
      <c r="E394" s="240"/>
      <c r="F394" s="240"/>
      <c r="H394" s="296"/>
      <c r="I394" s="232">
        <f t="shared" si="24"/>
        <v>0</v>
      </c>
      <c r="J394" s="232">
        <f t="shared" si="25"/>
      </c>
      <c r="K394" s="239">
        <f t="shared" si="26"/>
        <v>0</v>
      </c>
    </row>
    <row r="395" spans="1:11" ht="12.75" hidden="1">
      <c r="A395" s="236">
        <f t="shared" si="27"/>
        <v>394</v>
      </c>
      <c r="B395" s="240"/>
      <c r="C395" s="240"/>
      <c r="D395" s="240"/>
      <c r="E395" s="240"/>
      <c r="F395" s="240"/>
      <c r="H395" s="296"/>
      <c r="I395" s="232">
        <f t="shared" si="24"/>
        <v>0</v>
      </c>
      <c r="J395" s="232">
        <f t="shared" si="25"/>
      </c>
      <c r="K395" s="239">
        <f t="shared" si="26"/>
        <v>0</v>
      </c>
    </row>
    <row r="396" spans="1:11" ht="12.75" hidden="1">
      <c r="A396" s="236">
        <f t="shared" si="27"/>
        <v>395</v>
      </c>
      <c r="B396" s="240"/>
      <c r="C396" s="240"/>
      <c r="D396" s="240"/>
      <c r="E396" s="240"/>
      <c r="F396" s="240"/>
      <c r="H396" s="296"/>
      <c r="I396" s="232">
        <f t="shared" si="24"/>
        <v>0</v>
      </c>
      <c r="J396" s="232">
        <f t="shared" si="25"/>
      </c>
      <c r="K396" s="239">
        <f t="shared" si="26"/>
        <v>0</v>
      </c>
    </row>
    <row r="397" spans="1:11" ht="12.75" hidden="1">
      <c r="A397" s="236">
        <f t="shared" si="27"/>
        <v>396</v>
      </c>
      <c r="B397" s="240"/>
      <c r="C397" s="240"/>
      <c r="D397" s="240"/>
      <c r="E397" s="240"/>
      <c r="F397" s="240"/>
      <c r="H397" s="296"/>
      <c r="I397" s="232">
        <f t="shared" si="24"/>
        <v>0</v>
      </c>
      <c r="J397" s="232">
        <f t="shared" si="25"/>
      </c>
      <c r="K397" s="239">
        <f t="shared" si="26"/>
        <v>0</v>
      </c>
    </row>
    <row r="398" spans="1:11" ht="12.75" hidden="1">
      <c r="A398" s="236">
        <f t="shared" si="27"/>
        <v>397</v>
      </c>
      <c r="B398" s="240"/>
      <c r="C398" s="240"/>
      <c r="D398" s="240"/>
      <c r="E398" s="240"/>
      <c r="F398" s="240"/>
      <c r="H398" s="296"/>
      <c r="I398" s="232">
        <f t="shared" si="24"/>
        <v>0</v>
      </c>
      <c r="J398" s="232">
        <f t="shared" si="25"/>
      </c>
      <c r="K398" s="239">
        <f t="shared" si="26"/>
        <v>0</v>
      </c>
    </row>
    <row r="399" spans="1:11" ht="12.75" hidden="1">
      <c r="A399" s="236">
        <f t="shared" si="27"/>
        <v>398</v>
      </c>
      <c r="B399" s="240"/>
      <c r="C399" s="240"/>
      <c r="D399" s="240"/>
      <c r="E399" s="240"/>
      <c r="F399" s="240"/>
      <c r="H399" s="296"/>
      <c r="I399" s="232">
        <f t="shared" si="24"/>
        <v>0</v>
      </c>
      <c r="J399" s="232">
        <f t="shared" si="25"/>
      </c>
      <c r="K399" s="239">
        <f t="shared" si="26"/>
        <v>0</v>
      </c>
    </row>
    <row r="400" spans="1:11" ht="12.75" hidden="1">
      <c r="A400" s="236">
        <f t="shared" si="27"/>
        <v>399</v>
      </c>
      <c r="B400" s="240"/>
      <c r="C400" s="240"/>
      <c r="D400" s="240"/>
      <c r="E400" s="240"/>
      <c r="F400" s="240"/>
      <c r="H400" s="296"/>
      <c r="I400" s="232">
        <f t="shared" si="24"/>
        <v>0</v>
      </c>
      <c r="J400" s="232">
        <f t="shared" si="25"/>
      </c>
      <c r="K400" s="239">
        <f t="shared" si="26"/>
        <v>0</v>
      </c>
    </row>
    <row r="401" spans="1:11" ht="12.75" hidden="1">
      <c r="A401" s="236">
        <f t="shared" si="27"/>
        <v>400</v>
      </c>
      <c r="B401" s="240"/>
      <c r="C401" s="240"/>
      <c r="D401" s="240"/>
      <c r="E401" s="240"/>
      <c r="F401" s="240"/>
      <c r="H401" s="296"/>
      <c r="I401" s="232">
        <f t="shared" si="24"/>
        <v>0</v>
      </c>
      <c r="J401" s="232">
        <f t="shared" si="25"/>
      </c>
      <c r="K401" s="239">
        <f t="shared" si="26"/>
        <v>0</v>
      </c>
    </row>
    <row r="402" spans="1:11" ht="12.75" hidden="1">
      <c r="A402" s="236">
        <f t="shared" si="27"/>
        <v>401</v>
      </c>
      <c r="B402" s="240"/>
      <c r="C402" s="240"/>
      <c r="D402" s="240"/>
      <c r="E402" s="240"/>
      <c r="F402" s="240"/>
      <c r="H402" s="296"/>
      <c r="I402" s="232">
        <f t="shared" si="24"/>
        <v>0</v>
      </c>
      <c r="J402" s="232">
        <f t="shared" si="25"/>
      </c>
      <c r="K402" s="239">
        <f t="shared" si="26"/>
        <v>0</v>
      </c>
    </row>
    <row r="403" spans="1:11" ht="12.75" hidden="1">
      <c r="A403" s="236">
        <f t="shared" si="27"/>
        <v>402</v>
      </c>
      <c r="B403" s="240"/>
      <c r="C403" s="240"/>
      <c r="D403" s="240"/>
      <c r="E403" s="240"/>
      <c r="F403" s="240"/>
      <c r="H403" s="296"/>
      <c r="I403" s="232">
        <f t="shared" si="24"/>
        <v>0</v>
      </c>
      <c r="J403" s="232">
        <f t="shared" si="25"/>
      </c>
      <c r="K403" s="239">
        <f t="shared" si="26"/>
        <v>0</v>
      </c>
    </row>
    <row r="404" spans="1:11" ht="12.75" hidden="1">
      <c r="A404" s="236">
        <f t="shared" si="27"/>
        <v>403</v>
      </c>
      <c r="B404" s="240"/>
      <c r="C404" s="240"/>
      <c r="D404" s="240"/>
      <c r="E404" s="240"/>
      <c r="F404" s="240"/>
      <c r="H404" s="296"/>
      <c r="I404" s="232">
        <f t="shared" si="24"/>
        <v>0</v>
      </c>
      <c r="J404" s="232">
        <f t="shared" si="25"/>
      </c>
      <c r="K404" s="239">
        <f t="shared" si="26"/>
        <v>0</v>
      </c>
    </row>
    <row r="405" spans="1:11" ht="12.75" hidden="1">
      <c r="A405" s="236">
        <f t="shared" si="27"/>
        <v>404</v>
      </c>
      <c r="B405" s="240"/>
      <c r="C405" s="240"/>
      <c r="D405" s="240"/>
      <c r="E405" s="240"/>
      <c r="F405" s="240"/>
      <c r="H405" s="296"/>
      <c r="I405" s="232">
        <f t="shared" si="24"/>
        <v>0</v>
      </c>
      <c r="J405" s="232">
        <f t="shared" si="25"/>
      </c>
      <c r="K405" s="239">
        <f t="shared" si="26"/>
        <v>0</v>
      </c>
    </row>
    <row r="406" spans="1:11" ht="12.75" hidden="1">
      <c r="A406" s="236">
        <f t="shared" si="27"/>
        <v>405</v>
      </c>
      <c r="B406" s="240"/>
      <c r="C406" s="240"/>
      <c r="D406" s="240"/>
      <c r="E406" s="240"/>
      <c r="F406" s="240"/>
      <c r="H406" s="296"/>
      <c r="I406" s="232">
        <f t="shared" si="24"/>
        <v>0</v>
      </c>
      <c r="J406" s="232">
        <f t="shared" si="25"/>
      </c>
      <c r="K406" s="239">
        <f t="shared" si="26"/>
        <v>0</v>
      </c>
    </row>
    <row r="407" spans="1:11" ht="12.75" hidden="1">
      <c r="A407" s="236">
        <f t="shared" si="27"/>
        <v>406</v>
      </c>
      <c r="B407" s="240"/>
      <c r="C407" s="240"/>
      <c r="D407" s="240"/>
      <c r="E407" s="240"/>
      <c r="F407" s="240"/>
      <c r="H407" s="296"/>
      <c r="I407" s="232">
        <f t="shared" si="24"/>
        <v>0</v>
      </c>
      <c r="J407" s="232">
        <f t="shared" si="25"/>
      </c>
      <c r="K407" s="239">
        <f t="shared" si="26"/>
        <v>0</v>
      </c>
    </row>
    <row r="408" spans="1:11" ht="12.75" hidden="1">
      <c r="A408" s="236">
        <f t="shared" si="27"/>
        <v>407</v>
      </c>
      <c r="B408" s="240"/>
      <c r="C408" s="240"/>
      <c r="D408" s="240"/>
      <c r="E408" s="240"/>
      <c r="F408" s="240"/>
      <c r="H408" s="296"/>
      <c r="I408" s="232">
        <f t="shared" si="24"/>
        <v>0</v>
      </c>
      <c r="J408" s="232">
        <f t="shared" si="25"/>
      </c>
      <c r="K408" s="239">
        <f t="shared" si="26"/>
        <v>0</v>
      </c>
    </row>
    <row r="409" spans="1:11" ht="12.75" hidden="1">
      <c r="A409" s="236">
        <f t="shared" si="27"/>
        <v>408</v>
      </c>
      <c r="B409" s="240"/>
      <c r="C409" s="240"/>
      <c r="D409" s="240"/>
      <c r="E409" s="240"/>
      <c r="F409" s="240"/>
      <c r="H409" s="296"/>
      <c r="I409" s="232">
        <f t="shared" si="24"/>
        <v>0</v>
      </c>
      <c r="J409" s="232">
        <f t="shared" si="25"/>
      </c>
      <c r="K409" s="239">
        <f t="shared" si="26"/>
        <v>0</v>
      </c>
    </row>
    <row r="410" spans="1:11" ht="12.75" hidden="1">
      <c r="A410" s="236">
        <f t="shared" si="27"/>
        <v>409</v>
      </c>
      <c r="B410" s="240"/>
      <c r="C410" s="240"/>
      <c r="D410" s="240"/>
      <c r="E410" s="240"/>
      <c r="F410" s="240"/>
      <c r="H410" s="296"/>
      <c r="I410" s="232">
        <f t="shared" si="24"/>
        <v>0</v>
      </c>
      <c r="J410" s="232">
        <f t="shared" si="25"/>
      </c>
      <c r="K410" s="239">
        <f t="shared" si="26"/>
        <v>0</v>
      </c>
    </row>
    <row r="411" spans="1:11" ht="12.75" hidden="1">
      <c r="A411" s="236">
        <f t="shared" si="27"/>
        <v>410</v>
      </c>
      <c r="B411" s="240"/>
      <c r="C411" s="240"/>
      <c r="D411" s="240"/>
      <c r="E411" s="240"/>
      <c r="F411" s="240"/>
      <c r="H411" s="296"/>
      <c r="I411" s="232">
        <f t="shared" si="24"/>
        <v>0</v>
      </c>
      <c r="J411" s="232">
        <f t="shared" si="25"/>
      </c>
      <c r="K411" s="239">
        <f t="shared" si="26"/>
        <v>0</v>
      </c>
    </row>
    <row r="412" spans="1:11" ht="12.75" hidden="1">
      <c r="A412" s="236">
        <f t="shared" si="27"/>
        <v>411</v>
      </c>
      <c r="B412" s="240"/>
      <c r="C412" s="240"/>
      <c r="D412" s="240"/>
      <c r="E412" s="240"/>
      <c r="F412" s="240"/>
      <c r="H412" s="296"/>
      <c r="I412" s="232">
        <f t="shared" si="24"/>
        <v>0</v>
      </c>
      <c r="J412" s="232">
        <f t="shared" si="25"/>
      </c>
      <c r="K412" s="239">
        <f t="shared" si="26"/>
        <v>0</v>
      </c>
    </row>
    <row r="413" spans="1:11" ht="12.75" hidden="1">
      <c r="A413" s="236">
        <f t="shared" si="27"/>
        <v>412</v>
      </c>
      <c r="B413" s="240"/>
      <c r="C413" s="240"/>
      <c r="D413" s="240"/>
      <c r="E413" s="240"/>
      <c r="F413" s="240"/>
      <c r="H413" s="296"/>
      <c r="I413" s="232">
        <f t="shared" si="24"/>
        <v>0</v>
      </c>
      <c r="J413" s="232">
        <f t="shared" si="25"/>
      </c>
      <c r="K413" s="239">
        <f t="shared" si="26"/>
        <v>0</v>
      </c>
    </row>
    <row r="414" spans="1:11" ht="12.75" hidden="1">
      <c r="A414" s="236">
        <f t="shared" si="27"/>
        <v>413</v>
      </c>
      <c r="B414" s="240"/>
      <c r="C414" s="240"/>
      <c r="D414" s="240"/>
      <c r="E414" s="240"/>
      <c r="F414" s="240"/>
      <c r="H414" s="296"/>
      <c r="I414" s="232">
        <f t="shared" si="24"/>
        <v>0</v>
      </c>
      <c r="J414" s="232">
        <f t="shared" si="25"/>
      </c>
      <c r="K414" s="239">
        <f t="shared" si="26"/>
        <v>0</v>
      </c>
    </row>
    <row r="415" spans="1:11" ht="12.75" hidden="1">
      <c r="A415" s="236">
        <f t="shared" si="27"/>
        <v>414</v>
      </c>
      <c r="B415" s="240"/>
      <c r="C415" s="240"/>
      <c r="D415" s="240"/>
      <c r="E415" s="240"/>
      <c r="F415" s="240"/>
      <c r="H415" s="296"/>
      <c r="I415" s="232">
        <f t="shared" si="24"/>
        <v>0</v>
      </c>
      <c r="J415" s="232">
        <f t="shared" si="25"/>
      </c>
      <c r="K415" s="239">
        <f t="shared" si="26"/>
        <v>0</v>
      </c>
    </row>
    <row r="416" spans="1:11" ht="12.75" hidden="1">
      <c r="A416" s="236">
        <f t="shared" si="27"/>
        <v>415</v>
      </c>
      <c r="B416" s="240"/>
      <c r="C416" s="240"/>
      <c r="D416" s="240"/>
      <c r="E416" s="240"/>
      <c r="F416" s="240"/>
      <c r="H416" s="296"/>
      <c r="I416" s="232">
        <f t="shared" si="24"/>
        <v>0</v>
      </c>
      <c r="J416" s="232">
        <f t="shared" si="25"/>
      </c>
      <c r="K416" s="239">
        <f t="shared" si="26"/>
        <v>0</v>
      </c>
    </row>
    <row r="417" spans="1:11" ht="12.75" hidden="1">
      <c r="A417" s="236">
        <f t="shared" si="27"/>
        <v>416</v>
      </c>
      <c r="B417" s="240"/>
      <c r="C417" s="240"/>
      <c r="D417" s="240"/>
      <c r="E417" s="240"/>
      <c r="F417" s="240"/>
      <c r="H417" s="296"/>
      <c r="I417" s="232">
        <f t="shared" si="24"/>
        <v>0</v>
      </c>
      <c r="J417" s="232">
        <f t="shared" si="25"/>
      </c>
      <c r="K417" s="239">
        <f t="shared" si="26"/>
        <v>0</v>
      </c>
    </row>
    <row r="418" spans="1:11" ht="12.75" hidden="1">
      <c r="A418" s="236">
        <f t="shared" si="27"/>
        <v>417</v>
      </c>
      <c r="B418" s="240"/>
      <c r="C418" s="240"/>
      <c r="D418" s="240"/>
      <c r="E418" s="240"/>
      <c r="F418" s="240"/>
      <c r="H418" s="296"/>
      <c r="I418" s="232">
        <f t="shared" si="24"/>
        <v>0</v>
      </c>
      <c r="J418" s="232">
        <f t="shared" si="25"/>
      </c>
      <c r="K418" s="239">
        <f t="shared" si="26"/>
        <v>0</v>
      </c>
    </row>
    <row r="419" spans="1:11" ht="12.75" hidden="1">
      <c r="A419" s="236">
        <f t="shared" si="27"/>
        <v>418</v>
      </c>
      <c r="B419" s="240"/>
      <c r="C419" s="240"/>
      <c r="D419" s="240"/>
      <c r="E419" s="240"/>
      <c r="F419" s="240"/>
      <c r="H419" s="296"/>
      <c r="I419" s="232">
        <f t="shared" si="24"/>
        <v>0</v>
      </c>
      <c r="J419" s="232">
        <f t="shared" si="25"/>
      </c>
      <c r="K419" s="239">
        <f t="shared" si="26"/>
        <v>0</v>
      </c>
    </row>
    <row r="420" spans="1:11" ht="12.75" hidden="1">
      <c r="A420" s="236">
        <f t="shared" si="27"/>
        <v>419</v>
      </c>
      <c r="B420" s="240"/>
      <c r="C420" s="240"/>
      <c r="D420" s="240"/>
      <c r="E420" s="240"/>
      <c r="F420" s="240"/>
      <c r="H420" s="296"/>
      <c r="I420" s="232">
        <f t="shared" si="24"/>
        <v>0</v>
      </c>
      <c r="J420" s="232">
        <f t="shared" si="25"/>
      </c>
      <c r="K420" s="239">
        <f t="shared" si="26"/>
        <v>0</v>
      </c>
    </row>
    <row r="421" spans="1:11" ht="12.75" hidden="1">
      <c r="A421" s="236">
        <f t="shared" si="27"/>
        <v>420</v>
      </c>
      <c r="B421" s="240"/>
      <c r="C421" s="240"/>
      <c r="D421" s="240"/>
      <c r="E421" s="240"/>
      <c r="F421" s="240"/>
      <c r="H421" s="296"/>
      <c r="I421" s="232">
        <f t="shared" si="24"/>
        <v>0</v>
      </c>
      <c r="J421" s="232">
        <f t="shared" si="25"/>
      </c>
      <c r="K421" s="239">
        <f t="shared" si="26"/>
        <v>0</v>
      </c>
    </row>
    <row r="422" spans="1:11" ht="12.75" hidden="1">
      <c r="A422" s="236">
        <f t="shared" si="27"/>
        <v>421</v>
      </c>
      <c r="B422" s="240"/>
      <c r="C422" s="240"/>
      <c r="D422" s="240"/>
      <c r="E422" s="240"/>
      <c r="F422" s="240"/>
      <c r="H422" s="296"/>
      <c r="I422" s="232">
        <f t="shared" si="24"/>
        <v>0</v>
      </c>
      <c r="J422" s="232">
        <f t="shared" si="25"/>
      </c>
      <c r="K422" s="239">
        <f t="shared" si="26"/>
        <v>0</v>
      </c>
    </row>
    <row r="423" spans="1:11" ht="12.75" hidden="1">
      <c r="A423" s="236">
        <f t="shared" si="27"/>
        <v>422</v>
      </c>
      <c r="B423" s="240"/>
      <c r="C423" s="240"/>
      <c r="D423" s="240"/>
      <c r="E423" s="240"/>
      <c r="F423" s="240"/>
      <c r="H423" s="296"/>
      <c r="I423" s="232">
        <f t="shared" si="24"/>
        <v>0</v>
      </c>
      <c r="J423" s="232">
        <f t="shared" si="25"/>
      </c>
      <c r="K423" s="239">
        <f t="shared" si="26"/>
        <v>0</v>
      </c>
    </row>
    <row r="424" spans="1:11" ht="12.75" hidden="1">
      <c r="A424" s="236">
        <f t="shared" si="27"/>
        <v>423</v>
      </c>
      <c r="B424" s="240"/>
      <c r="C424" s="240"/>
      <c r="D424" s="240"/>
      <c r="E424" s="240"/>
      <c r="F424" s="240"/>
      <c r="H424" s="296"/>
      <c r="I424" s="232">
        <f t="shared" si="24"/>
        <v>0</v>
      </c>
      <c r="J424" s="232">
        <f t="shared" si="25"/>
      </c>
      <c r="K424" s="239">
        <f t="shared" si="26"/>
        <v>0</v>
      </c>
    </row>
    <row r="425" spans="1:11" ht="12.75" hidden="1">
      <c r="A425" s="236">
        <f t="shared" si="27"/>
        <v>424</v>
      </c>
      <c r="B425" s="240"/>
      <c r="C425" s="240"/>
      <c r="D425" s="240"/>
      <c r="E425" s="240"/>
      <c r="F425" s="240"/>
      <c r="H425" s="296"/>
      <c r="I425" s="232">
        <f t="shared" si="24"/>
        <v>0</v>
      </c>
      <c r="J425" s="232">
        <f t="shared" si="25"/>
      </c>
      <c r="K425" s="239">
        <f t="shared" si="26"/>
        <v>0</v>
      </c>
    </row>
    <row r="426" spans="1:11" ht="12.75" hidden="1">
      <c r="A426" s="236">
        <f t="shared" si="27"/>
        <v>425</v>
      </c>
      <c r="B426" s="240"/>
      <c r="C426" s="240"/>
      <c r="D426" s="240"/>
      <c r="E426" s="240"/>
      <c r="F426" s="240"/>
      <c r="H426" s="296"/>
      <c r="I426" s="232">
        <f t="shared" si="24"/>
        <v>0</v>
      </c>
      <c r="J426" s="232">
        <f t="shared" si="25"/>
      </c>
      <c r="K426" s="239">
        <f t="shared" si="26"/>
        <v>0</v>
      </c>
    </row>
    <row r="427" spans="1:11" ht="12.75" hidden="1">
      <c r="A427" s="236">
        <f t="shared" si="27"/>
        <v>426</v>
      </c>
      <c r="B427" s="240"/>
      <c r="C427" s="240"/>
      <c r="D427" s="240"/>
      <c r="E427" s="240"/>
      <c r="F427" s="240"/>
      <c r="H427" s="296"/>
      <c r="I427" s="232">
        <f t="shared" si="24"/>
        <v>0</v>
      </c>
      <c r="J427" s="232">
        <f t="shared" si="25"/>
      </c>
      <c r="K427" s="239">
        <f t="shared" si="26"/>
        <v>0</v>
      </c>
    </row>
    <row r="428" spans="1:11" ht="12.75" hidden="1">
      <c r="A428" s="236">
        <f t="shared" si="27"/>
        <v>427</v>
      </c>
      <c r="B428" s="240"/>
      <c r="C428" s="240"/>
      <c r="D428" s="240"/>
      <c r="E428" s="240"/>
      <c r="F428" s="240"/>
      <c r="H428" s="296"/>
      <c r="I428" s="232">
        <f t="shared" si="24"/>
        <v>0</v>
      </c>
      <c r="J428" s="232">
        <f t="shared" si="25"/>
      </c>
      <c r="K428" s="239">
        <f t="shared" si="26"/>
        <v>0</v>
      </c>
    </row>
    <row r="429" spans="1:11" ht="12.75" hidden="1">
      <c r="A429" s="236">
        <f t="shared" si="27"/>
        <v>428</v>
      </c>
      <c r="B429" s="240"/>
      <c r="C429" s="240"/>
      <c r="D429" s="240"/>
      <c r="E429" s="240"/>
      <c r="F429" s="240"/>
      <c r="H429" s="296"/>
      <c r="I429" s="232">
        <f t="shared" si="24"/>
        <v>0</v>
      </c>
      <c r="J429" s="232">
        <f t="shared" si="25"/>
      </c>
      <c r="K429" s="239">
        <f t="shared" si="26"/>
        <v>0</v>
      </c>
    </row>
    <row r="430" spans="1:11" ht="12.75" hidden="1">
      <c r="A430" s="236">
        <f t="shared" si="27"/>
        <v>429</v>
      </c>
      <c r="B430" s="240"/>
      <c r="C430" s="240"/>
      <c r="D430" s="240"/>
      <c r="E430" s="240"/>
      <c r="F430" s="240"/>
      <c r="H430" s="296"/>
      <c r="I430" s="232">
        <f t="shared" si="24"/>
        <v>0</v>
      </c>
      <c r="J430" s="232">
        <f t="shared" si="25"/>
      </c>
      <c r="K430" s="239">
        <f t="shared" si="26"/>
        <v>0</v>
      </c>
    </row>
    <row r="431" spans="1:11" ht="12.75" hidden="1">
      <c r="A431" s="236">
        <f t="shared" si="27"/>
        <v>430</v>
      </c>
      <c r="B431" s="240"/>
      <c r="C431" s="240"/>
      <c r="D431" s="240"/>
      <c r="E431" s="240"/>
      <c r="F431" s="240"/>
      <c r="H431" s="296"/>
      <c r="I431" s="232">
        <f t="shared" si="24"/>
        <v>0</v>
      </c>
      <c r="J431" s="232">
        <f t="shared" si="25"/>
      </c>
      <c r="K431" s="239">
        <f t="shared" si="26"/>
        <v>0</v>
      </c>
    </row>
    <row r="432" spans="1:11" ht="12.75" hidden="1">
      <c r="A432" s="236">
        <f t="shared" si="27"/>
        <v>431</v>
      </c>
      <c r="B432" s="240"/>
      <c r="C432" s="240"/>
      <c r="D432" s="240"/>
      <c r="E432" s="240"/>
      <c r="F432" s="240"/>
      <c r="H432" s="296"/>
      <c r="I432" s="232">
        <f t="shared" si="24"/>
        <v>0</v>
      </c>
      <c r="J432" s="232">
        <f t="shared" si="25"/>
      </c>
      <c r="K432" s="239">
        <f t="shared" si="26"/>
        <v>0</v>
      </c>
    </row>
    <row r="433" spans="1:11" ht="12.75" hidden="1">
      <c r="A433" s="236">
        <f t="shared" si="27"/>
        <v>432</v>
      </c>
      <c r="B433" s="240"/>
      <c r="C433" s="240"/>
      <c r="D433" s="240"/>
      <c r="E433" s="240"/>
      <c r="F433" s="240"/>
      <c r="H433" s="296"/>
      <c r="I433" s="232">
        <f t="shared" si="24"/>
        <v>0</v>
      </c>
      <c r="J433" s="232">
        <f t="shared" si="25"/>
      </c>
      <c r="K433" s="239">
        <f t="shared" si="26"/>
        <v>0</v>
      </c>
    </row>
    <row r="434" spans="1:11" ht="12.75" hidden="1">
      <c r="A434" s="236">
        <f t="shared" si="27"/>
        <v>433</v>
      </c>
      <c r="B434" s="240"/>
      <c r="C434" s="240"/>
      <c r="D434" s="240"/>
      <c r="E434" s="240"/>
      <c r="F434" s="240"/>
      <c r="H434" s="296"/>
      <c r="I434" s="232">
        <f t="shared" si="24"/>
        <v>0</v>
      </c>
      <c r="J434" s="232">
        <f t="shared" si="25"/>
      </c>
      <c r="K434" s="239">
        <f t="shared" si="26"/>
        <v>0</v>
      </c>
    </row>
    <row r="435" spans="1:11" ht="12.75" hidden="1">
      <c r="A435" s="236">
        <f t="shared" si="27"/>
        <v>434</v>
      </c>
      <c r="B435" s="240"/>
      <c r="C435" s="240"/>
      <c r="D435" s="240"/>
      <c r="E435" s="240"/>
      <c r="F435" s="240"/>
      <c r="H435" s="296"/>
      <c r="I435" s="232">
        <f t="shared" si="24"/>
        <v>0</v>
      </c>
      <c r="J435" s="232">
        <f t="shared" si="25"/>
      </c>
      <c r="K435" s="239">
        <f t="shared" si="26"/>
        <v>0</v>
      </c>
    </row>
    <row r="436" spans="1:11" ht="12.75" hidden="1">
      <c r="A436" s="236">
        <f t="shared" si="27"/>
        <v>435</v>
      </c>
      <c r="B436" s="240"/>
      <c r="C436" s="240"/>
      <c r="D436" s="240"/>
      <c r="E436" s="240"/>
      <c r="F436" s="240"/>
      <c r="H436" s="296"/>
      <c r="I436" s="232">
        <f t="shared" si="24"/>
        <v>0</v>
      </c>
      <c r="J436" s="232">
        <f t="shared" si="25"/>
      </c>
      <c r="K436" s="239">
        <f t="shared" si="26"/>
        <v>0</v>
      </c>
    </row>
    <row r="437" spans="1:11" ht="12.75" hidden="1">
      <c r="A437" s="236">
        <f t="shared" si="27"/>
        <v>436</v>
      </c>
      <c r="B437" s="240"/>
      <c r="C437" s="240"/>
      <c r="D437" s="240"/>
      <c r="E437" s="240"/>
      <c r="F437" s="240"/>
      <c r="H437" s="296"/>
      <c r="I437" s="232">
        <f t="shared" si="24"/>
        <v>0</v>
      </c>
      <c r="J437" s="232">
        <f t="shared" si="25"/>
      </c>
      <c r="K437" s="239">
        <f t="shared" si="26"/>
        <v>0</v>
      </c>
    </row>
    <row r="438" spans="1:11" ht="12.75" hidden="1">
      <c r="A438" s="236">
        <f t="shared" si="27"/>
        <v>437</v>
      </c>
      <c r="B438" s="240"/>
      <c r="C438" s="240"/>
      <c r="D438" s="240"/>
      <c r="E438" s="240"/>
      <c r="F438" s="240"/>
      <c r="H438" s="296"/>
      <c r="I438" s="232">
        <f t="shared" si="24"/>
        <v>0</v>
      </c>
      <c r="J438" s="232">
        <f t="shared" si="25"/>
      </c>
      <c r="K438" s="239">
        <f t="shared" si="26"/>
        <v>0</v>
      </c>
    </row>
    <row r="439" spans="1:11" ht="12.75" hidden="1">
      <c r="A439" s="236">
        <f t="shared" si="27"/>
        <v>438</v>
      </c>
      <c r="B439" s="240"/>
      <c r="C439" s="240"/>
      <c r="D439" s="240"/>
      <c r="E439" s="240"/>
      <c r="F439" s="240"/>
      <c r="H439" s="296"/>
      <c r="I439" s="232">
        <f t="shared" si="24"/>
        <v>0</v>
      </c>
      <c r="J439" s="232">
        <f t="shared" si="25"/>
      </c>
      <c r="K439" s="239">
        <f t="shared" si="26"/>
        <v>0</v>
      </c>
    </row>
    <row r="440" spans="1:11" ht="12.75" hidden="1">
      <c r="A440" s="236">
        <f t="shared" si="27"/>
        <v>439</v>
      </c>
      <c r="B440" s="240"/>
      <c r="C440" s="240"/>
      <c r="D440" s="240"/>
      <c r="E440" s="240"/>
      <c r="F440" s="240"/>
      <c r="H440" s="296"/>
      <c r="I440" s="232">
        <f t="shared" si="24"/>
        <v>0</v>
      </c>
      <c r="J440" s="232">
        <f t="shared" si="25"/>
      </c>
      <c r="K440" s="239">
        <f t="shared" si="26"/>
        <v>0</v>
      </c>
    </row>
    <row r="441" spans="1:11" ht="12.75" hidden="1">
      <c r="A441" s="236">
        <f t="shared" si="27"/>
        <v>440</v>
      </c>
      <c r="B441" s="240"/>
      <c r="C441" s="240"/>
      <c r="D441" s="240"/>
      <c r="E441" s="240"/>
      <c r="F441" s="240"/>
      <c r="H441" s="296"/>
      <c r="I441" s="232">
        <f t="shared" si="24"/>
        <v>0</v>
      </c>
      <c r="J441" s="232">
        <f t="shared" si="25"/>
      </c>
      <c r="K441" s="239">
        <f t="shared" si="26"/>
        <v>0</v>
      </c>
    </row>
    <row r="442" spans="1:11" ht="12.75" hidden="1">
      <c r="A442" s="236">
        <f t="shared" si="27"/>
        <v>441</v>
      </c>
      <c r="B442" s="240"/>
      <c r="C442" s="240"/>
      <c r="D442" s="240"/>
      <c r="E442" s="240"/>
      <c r="F442" s="240"/>
      <c r="H442" s="296"/>
      <c r="I442" s="232">
        <f t="shared" si="24"/>
        <v>0</v>
      </c>
      <c r="J442" s="232">
        <f t="shared" si="25"/>
      </c>
      <c r="K442" s="239">
        <f t="shared" si="26"/>
        <v>0</v>
      </c>
    </row>
    <row r="443" spans="1:11" ht="12.75" hidden="1">
      <c r="A443" s="236">
        <f t="shared" si="27"/>
        <v>442</v>
      </c>
      <c r="B443" s="240"/>
      <c r="C443" s="240"/>
      <c r="D443" s="240"/>
      <c r="E443" s="240"/>
      <c r="F443" s="240"/>
      <c r="H443" s="296"/>
      <c r="I443" s="232">
        <f t="shared" si="24"/>
        <v>0</v>
      </c>
      <c r="J443" s="232">
        <f t="shared" si="25"/>
      </c>
      <c r="K443" s="239">
        <f t="shared" si="26"/>
        <v>0</v>
      </c>
    </row>
    <row r="444" spans="1:11" ht="12.75" hidden="1">
      <c r="A444" s="236">
        <f t="shared" si="27"/>
        <v>443</v>
      </c>
      <c r="B444" s="240"/>
      <c r="C444" s="240"/>
      <c r="D444" s="240"/>
      <c r="E444" s="240"/>
      <c r="F444" s="240"/>
      <c r="H444" s="296"/>
      <c r="I444" s="232">
        <f t="shared" si="24"/>
        <v>0</v>
      </c>
      <c r="J444" s="232">
        <f t="shared" si="25"/>
      </c>
      <c r="K444" s="239">
        <f t="shared" si="26"/>
        <v>0</v>
      </c>
    </row>
    <row r="445" spans="1:11" ht="12.75" hidden="1">
      <c r="A445" s="236">
        <f t="shared" si="27"/>
        <v>444</v>
      </c>
      <c r="B445" s="240"/>
      <c r="C445" s="240"/>
      <c r="D445" s="240"/>
      <c r="E445" s="240"/>
      <c r="F445" s="240"/>
      <c r="H445" s="296"/>
      <c r="I445" s="232">
        <f t="shared" si="24"/>
        <v>0</v>
      </c>
      <c r="J445" s="232">
        <f t="shared" si="25"/>
      </c>
      <c r="K445" s="239">
        <f t="shared" si="26"/>
        <v>0</v>
      </c>
    </row>
    <row r="446" spans="1:11" ht="12.75" hidden="1">
      <c r="A446" s="236">
        <f t="shared" si="27"/>
        <v>445</v>
      </c>
      <c r="B446" s="240"/>
      <c r="C446" s="240"/>
      <c r="D446" s="240"/>
      <c r="E446" s="240"/>
      <c r="F446" s="240"/>
      <c r="H446" s="296"/>
      <c r="I446" s="232">
        <f t="shared" si="24"/>
        <v>0</v>
      </c>
      <c r="J446" s="232">
        <f t="shared" si="25"/>
      </c>
      <c r="K446" s="239">
        <f t="shared" si="26"/>
        <v>0</v>
      </c>
    </row>
    <row r="447" spans="1:11" ht="12.75" hidden="1">
      <c r="A447" s="236">
        <f t="shared" si="27"/>
        <v>446</v>
      </c>
      <c r="B447" s="240"/>
      <c r="C447" s="240"/>
      <c r="D447" s="240"/>
      <c r="E447" s="240"/>
      <c r="F447" s="240"/>
      <c r="H447" s="296"/>
      <c r="I447" s="232">
        <f t="shared" si="24"/>
        <v>0</v>
      </c>
      <c r="J447" s="232">
        <f t="shared" si="25"/>
      </c>
      <c r="K447" s="239">
        <f t="shared" si="26"/>
        <v>0</v>
      </c>
    </row>
    <row r="448" spans="1:11" ht="12.75" hidden="1">
      <c r="A448" s="236">
        <f t="shared" si="27"/>
        <v>447</v>
      </c>
      <c r="B448" s="240"/>
      <c r="C448" s="240"/>
      <c r="D448" s="240"/>
      <c r="E448" s="240"/>
      <c r="F448" s="240"/>
      <c r="H448" s="296"/>
      <c r="I448" s="232">
        <f t="shared" si="24"/>
        <v>0</v>
      </c>
      <c r="J448" s="232">
        <f t="shared" si="25"/>
      </c>
      <c r="K448" s="239">
        <f t="shared" si="26"/>
        <v>0</v>
      </c>
    </row>
    <row r="449" spans="1:11" ht="12.75" hidden="1">
      <c r="A449" s="236">
        <f t="shared" si="27"/>
        <v>448</v>
      </c>
      <c r="B449" s="240"/>
      <c r="C449" s="240"/>
      <c r="D449" s="240"/>
      <c r="E449" s="240"/>
      <c r="F449" s="240"/>
      <c r="H449" s="296"/>
      <c r="I449" s="232">
        <f t="shared" si="24"/>
        <v>0</v>
      </c>
      <c r="J449" s="232">
        <f t="shared" si="25"/>
      </c>
      <c r="K449" s="239">
        <f t="shared" si="26"/>
        <v>0</v>
      </c>
    </row>
    <row r="450" spans="1:11" ht="12.75" hidden="1">
      <c r="A450" s="236">
        <f t="shared" si="27"/>
        <v>449</v>
      </c>
      <c r="B450" s="240"/>
      <c r="C450" s="240"/>
      <c r="D450" s="240"/>
      <c r="E450" s="240"/>
      <c r="F450" s="240"/>
      <c r="H450" s="296"/>
      <c r="I450" s="232">
        <f aca="true" t="shared" si="28" ref="I450:I475">IF(D450="",0,VALUE(LEFT(D450)))</f>
        <v>0</v>
      </c>
      <c r="J450" s="232">
        <f aca="true" t="shared" si="29" ref="J450:J475">LEFT(G450)</f>
      </c>
      <c r="K450" s="239">
        <f>IF(AND(I450&gt;4,J450="X"),1,0)</f>
        <v>0</v>
      </c>
    </row>
    <row r="451" spans="1:11" ht="12.75" hidden="1">
      <c r="A451" s="236">
        <f aca="true" t="shared" si="30" ref="A451:A475">A450+1</f>
        <v>450</v>
      </c>
      <c r="B451" s="240"/>
      <c r="C451" s="240"/>
      <c r="D451" s="240"/>
      <c r="E451" s="240"/>
      <c r="F451" s="240"/>
      <c r="H451" s="296"/>
      <c r="I451" s="232">
        <f t="shared" si="28"/>
        <v>0</v>
      </c>
      <c r="J451" s="232">
        <f t="shared" si="29"/>
      </c>
      <c r="K451" s="239">
        <f>IF(AND(I451&gt;4,J451="X"),1,0)</f>
        <v>0</v>
      </c>
    </row>
    <row r="452" spans="1:11" ht="12.75" hidden="1">
      <c r="A452" s="236">
        <f t="shared" si="30"/>
        <v>451</v>
      </c>
      <c r="B452" s="240"/>
      <c r="C452" s="240"/>
      <c r="D452" s="240"/>
      <c r="E452" s="240"/>
      <c r="F452" s="240"/>
      <c r="H452" s="296"/>
      <c r="I452" s="232">
        <f t="shared" si="28"/>
        <v>0</v>
      </c>
      <c r="J452" s="232">
        <f t="shared" si="29"/>
      </c>
      <c r="K452" s="239">
        <f>IF(AND(I452&gt;4,J452="X"),1,0)</f>
        <v>0</v>
      </c>
    </row>
    <row r="453" spans="1:11" ht="12.75" hidden="1">
      <c r="A453" s="236">
        <f t="shared" si="30"/>
        <v>452</v>
      </c>
      <c r="B453" s="240"/>
      <c r="C453" s="240"/>
      <c r="D453" s="240"/>
      <c r="E453" s="240"/>
      <c r="F453" s="240"/>
      <c r="H453" s="296"/>
      <c r="I453" s="232">
        <f t="shared" si="28"/>
        <v>0</v>
      </c>
      <c r="J453" s="232">
        <f t="shared" si="29"/>
      </c>
      <c r="K453" s="239">
        <f>IF(AND(I453&gt;4,J453="X"),1,0)</f>
        <v>0</v>
      </c>
    </row>
    <row r="454" spans="1:11" ht="12.75" hidden="1">
      <c r="A454" s="236">
        <f t="shared" si="30"/>
        <v>453</v>
      </c>
      <c r="B454" s="240"/>
      <c r="C454" s="240"/>
      <c r="D454" s="240"/>
      <c r="E454" s="240"/>
      <c r="F454" s="240"/>
      <c r="H454" s="296"/>
      <c r="I454" s="232">
        <f t="shared" si="28"/>
        <v>0</v>
      </c>
      <c r="J454" s="232">
        <f t="shared" si="29"/>
      </c>
      <c r="K454" s="239">
        <f>IF(AND(I454&gt;4,J454="X"),1,0)</f>
        <v>0</v>
      </c>
    </row>
    <row r="455" spans="1:11" ht="12.75" hidden="1">
      <c r="A455" s="236">
        <f t="shared" si="30"/>
        <v>454</v>
      </c>
      <c r="B455" s="240"/>
      <c r="C455" s="240"/>
      <c r="D455" s="240"/>
      <c r="E455" s="240"/>
      <c r="F455" s="240"/>
      <c r="H455" s="296"/>
      <c r="I455" s="232">
        <f t="shared" si="28"/>
        <v>0</v>
      </c>
      <c r="J455" s="232">
        <f t="shared" si="29"/>
      </c>
      <c r="K455" s="239">
        <f>IF(AND(I455&gt;4,J455="X"),1,0)</f>
        <v>0</v>
      </c>
    </row>
    <row r="456" spans="1:11" ht="12.75" hidden="1">
      <c r="A456" s="236">
        <f t="shared" si="30"/>
        <v>455</v>
      </c>
      <c r="B456" s="240"/>
      <c r="C456" s="240"/>
      <c r="D456" s="240"/>
      <c r="E456" s="240"/>
      <c r="F456" s="240"/>
      <c r="H456" s="296"/>
      <c r="I456" s="232">
        <f t="shared" si="28"/>
        <v>0</v>
      </c>
      <c r="J456" s="232">
        <f t="shared" si="29"/>
      </c>
      <c r="K456" s="239">
        <f>IF(AND(I456&gt;4,J456="X"),1,0)</f>
        <v>0</v>
      </c>
    </row>
    <row r="457" spans="1:11" ht="12.75" hidden="1">
      <c r="A457" s="236">
        <f t="shared" si="30"/>
        <v>456</v>
      </c>
      <c r="B457" s="240"/>
      <c r="C457" s="240"/>
      <c r="D457" s="240"/>
      <c r="E457" s="240"/>
      <c r="F457" s="240"/>
      <c r="H457" s="296"/>
      <c r="I457" s="232">
        <f t="shared" si="28"/>
        <v>0</v>
      </c>
      <c r="J457" s="232">
        <f t="shared" si="29"/>
      </c>
      <c r="K457" s="239">
        <f>IF(AND(I457&gt;4,J457="X"),1,0)</f>
        <v>0</v>
      </c>
    </row>
    <row r="458" spans="1:11" ht="12.75" hidden="1">
      <c r="A458" s="236">
        <f t="shared" si="30"/>
        <v>457</v>
      </c>
      <c r="B458" s="240"/>
      <c r="C458" s="240"/>
      <c r="D458" s="240"/>
      <c r="E458" s="240"/>
      <c r="F458" s="240"/>
      <c r="H458" s="296"/>
      <c r="I458" s="232">
        <f t="shared" si="28"/>
        <v>0</v>
      </c>
      <c r="J458" s="232">
        <f t="shared" si="29"/>
      </c>
      <c r="K458" s="239">
        <f>IF(AND(I458&gt;4,J458="X"),1,0)</f>
        <v>0</v>
      </c>
    </row>
    <row r="459" spans="1:11" ht="12.75" hidden="1">
      <c r="A459" s="236">
        <f t="shared" si="30"/>
        <v>458</v>
      </c>
      <c r="B459" s="240"/>
      <c r="C459" s="240"/>
      <c r="D459" s="240"/>
      <c r="E459" s="240"/>
      <c r="F459" s="240"/>
      <c r="H459" s="296"/>
      <c r="I459" s="232">
        <f t="shared" si="28"/>
        <v>0</v>
      </c>
      <c r="J459" s="232">
        <f t="shared" si="29"/>
      </c>
      <c r="K459" s="239">
        <f>IF(AND(I459&gt;4,J459="X"),1,0)</f>
        <v>0</v>
      </c>
    </row>
    <row r="460" spans="1:11" ht="12.75" hidden="1">
      <c r="A460" s="236">
        <f t="shared" si="30"/>
        <v>459</v>
      </c>
      <c r="B460" s="240"/>
      <c r="C460" s="240"/>
      <c r="D460" s="240"/>
      <c r="E460" s="240"/>
      <c r="F460" s="240"/>
      <c r="H460" s="296"/>
      <c r="I460" s="232">
        <f t="shared" si="28"/>
        <v>0</v>
      </c>
      <c r="J460" s="232">
        <f t="shared" si="29"/>
      </c>
      <c r="K460" s="239">
        <f>IF(AND(I460&gt;4,J460="X"),1,0)</f>
        <v>0</v>
      </c>
    </row>
    <row r="461" spans="1:11" ht="12.75" hidden="1">
      <c r="A461" s="236">
        <f t="shared" si="30"/>
        <v>460</v>
      </c>
      <c r="B461" s="240"/>
      <c r="C461" s="240"/>
      <c r="D461" s="240"/>
      <c r="E461" s="240"/>
      <c r="F461" s="240"/>
      <c r="H461" s="296"/>
      <c r="I461" s="232">
        <f t="shared" si="28"/>
        <v>0</v>
      </c>
      <c r="J461" s="232">
        <f t="shared" si="29"/>
      </c>
      <c r="K461" s="239">
        <f>IF(AND(I461&gt;4,J461="X"),1,0)</f>
        <v>0</v>
      </c>
    </row>
    <row r="462" spans="1:11" ht="12.75" hidden="1">
      <c r="A462" s="236">
        <f t="shared" si="30"/>
        <v>461</v>
      </c>
      <c r="B462" s="240"/>
      <c r="C462" s="240"/>
      <c r="D462" s="240"/>
      <c r="E462" s="240"/>
      <c r="F462" s="240"/>
      <c r="H462" s="296"/>
      <c r="I462" s="232">
        <f t="shared" si="28"/>
        <v>0</v>
      </c>
      <c r="J462" s="232">
        <f t="shared" si="29"/>
      </c>
      <c r="K462" s="239">
        <f>IF(AND(I462&gt;4,J462="X"),1,0)</f>
        <v>0</v>
      </c>
    </row>
    <row r="463" spans="1:11" ht="12.75" hidden="1">
      <c r="A463" s="236">
        <f t="shared" si="30"/>
        <v>462</v>
      </c>
      <c r="B463" s="240"/>
      <c r="C463" s="240"/>
      <c r="D463" s="240"/>
      <c r="E463" s="240"/>
      <c r="F463" s="240"/>
      <c r="H463" s="296"/>
      <c r="I463" s="232">
        <f t="shared" si="28"/>
        <v>0</v>
      </c>
      <c r="J463" s="232">
        <f t="shared" si="29"/>
      </c>
      <c r="K463" s="239">
        <f>IF(AND(I463&gt;4,J463="X"),1,0)</f>
        <v>0</v>
      </c>
    </row>
    <row r="464" spans="1:11" ht="12.75" hidden="1">
      <c r="A464" s="236">
        <f t="shared" si="30"/>
        <v>463</v>
      </c>
      <c r="B464" s="240"/>
      <c r="C464" s="240"/>
      <c r="D464" s="240"/>
      <c r="E464" s="240"/>
      <c r="F464" s="240"/>
      <c r="H464" s="296"/>
      <c r="I464" s="232">
        <f t="shared" si="28"/>
        <v>0</v>
      </c>
      <c r="J464" s="232">
        <f t="shared" si="29"/>
      </c>
      <c r="K464" s="239">
        <f>IF(AND(I464&gt;4,J464="X"),1,0)</f>
        <v>0</v>
      </c>
    </row>
    <row r="465" spans="1:11" ht="12.75" hidden="1">
      <c r="A465" s="236">
        <f t="shared" si="30"/>
        <v>464</v>
      </c>
      <c r="B465" s="240"/>
      <c r="C465" s="240"/>
      <c r="D465" s="240"/>
      <c r="E465" s="240"/>
      <c r="F465" s="240"/>
      <c r="H465" s="296"/>
      <c r="I465" s="232">
        <f t="shared" si="28"/>
        <v>0</v>
      </c>
      <c r="J465" s="232">
        <f t="shared" si="29"/>
      </c>
      <c r="K465" s="239">
        <f>IF(AND(I465&gt;4,J465="X"),1,0)</f>
        <v>0</v>
      </c>
    </row>
    <row r="466" spans="1:11" ht="12.75" hidden="1">
      <c r="A466" s="236">
        <f t="shared" si="30"/>
        <v>465</v>
      </c>
      <c r="B466" s="240"/>
      <c r="C466" s="240"/>
      <c r="D466" s="240"/>
      <c r="E466" s="240"/>
      <c r="F466" s="240"/>
      <c r="H466" s="296"/>
      <c r="I466" s="232">
        <f t="shared" si="28"/>
        <v>0</v>
      </c>
      <c r="J466" s="232">
        <f t="shared" si="29"/>
      </c>
      <c r="K466" s="239">
        <f>IF(AND(I466&gt;4,J466="X"),1,0)</f>
        <v>0</v>
      </c>
    </row>
    <row r="467" spans="1:11" ht="12.75" hidden="1">
      <c r="A467" s="236">
        <f t="shared" si="30"/>
        <v>466</v>
      </c>
      <c r="B467" s="240"/>
      <c r="C467" s="240"/>
      <c r="D467" s="240"/>
      <c r="E467" s="240"/>
      <c r="F467" s="240"/>
      <c r="H467" s="296"/>
      <c r="I467" s="232">
        <f t="shared" si="28"/>
        <v>0</v>
      </c>
      <c r="J467" s="232">
        <f t="shared" si="29"/>
      </c>
      <c r="K467" s="239">
        <f>IF(AND(I467&gt;4,J467="X"),1,0)</f>
        <v>0</v>
      </c>
    </row>
    <row r="468" spans="1:11" ht="12.75" hidden="1">
      <c r="A468" s="236">
        <f t="shared" si="30"/>
        <v>467</v>
      </c>
      <c r="B468" s="240"/>
      <c r="C468" s="240"/>
      <c r="D468" s="240"/>
      <c r="E468" s="240"/>
      <c r="F468" s="240"/>
      <c r="H468" s="296"/>
      <c r="I468" s="232">
        <f t="shared" si="28"/>
        <v>0</v>
      </c>
      <c r="J468" s="232">
        <f t="shared" si="29"/>
      </c>
      <c r="K468" s="239">
        <f>IF(AND(I468&gt;4,J468="X"),1,0)</f>
        <v>0</v>
      </c>
    </row>
    <row r="469" spans="1:11" ht="12.75" hidden="1">
      <c r="A469" s="236">
        <f t="shared" si="30"/>
        <v>468</v>
      </c>
      <c r="B469" s="240"/>
      <c r="C469" s="240"/>
      <c r="D469" s="240"/>
      <c r="E469" s="240"/>
      <c r="F469" s="240"/>
      <c r="H469" s="296"/>
      <c r="I469" s="232">
        <f t="shared" si="28"/>
        <v>0</v>
      </c>
      <c r="J469" s="232">
        <f t="shared" si="29"/>
      </c>
      <c r="K469" s="239">
        <f>IF(AND(I469&gt;4,J469="X"),1,0)</f>
        <v>0</v>
      </c>
    </row>
    <row r="470" spans="1:11" ht="12.75" hidden="1">
      <c r="A470" s="236">
        <f t="shared" si="30"/>
        <v>469</v>
      </c>
      <c r="B470" s="240"/>
      <c r="C470" s="240"/>
      <c r="D470" s="240"/>
      <c r="E470" s="240"/>
      <c r="F470" s="240"/>
      <c r="H470" s="296"/>
      <c r="I470" s="232">
        <f t="shared" si="28"/>
        <v>0</v>
      </c>
      <c r="J470" s="232">
        <f t="shared" si="29"/>
      </c>
      <c r="K470" s="239">
        <f>IF(AND(I470&gt;4,J470="X"),1,0)</f>
        <v>0</v>
      </c>
    </row>
    <row r="471" spans="1:11" ht="12.75" hidden="1">
      <c r="A471" s="236">
        <f t="shared" si="30"/>
        <v>470</v>
      </c>
      <c r="B471" s="240"/>
      <c r="C471" s="240"/>
      <c r="D471" s="240"/>
      <c r="E471" s="240"/>
      <c r="F471" s="240"/>
      <c r="H471" s="296"/>
      <c r="I471" s="232">
        <f t="shared" si="28"/>
        <v>0</v>
      </c>
      <c r="J471" s="232">
        <f t="shared" si="29"/>
      </c>
      <c r="K471" s="239">
        <f>IF(AND(I471&gt;4,J471="X"),1,0)</f>
        <v>0</v>
      </c>
    </row>
    <row r="472" spans="1:11" ht="12.75" hidden="1">
      <c r="A472" s="236">
        <f t="shared" si="30"/>
        <v>471</v>
      </c>
      <c r="B472" s="240"/>
      <c r="C472" s="240"/>
      <c r="D472" s="240"/>
      <c r="E472" s="240"/>
      <c r="F472" s="240"/>
      <c r="H472" s="296"/>
      <c r="I472" s="232">
        <f t="shared" si="28"/>
        <v>0</v>
      </c>
      <c r="J472" s="232">
        <f t="shared" si="29"/>
      </c>
      <c r="K472" s="239">
        <f>IF(AND(I472&gt;4,J472="X"),1,0)</f>
        <v>0</v>
      </c>
    </row>
    <row r="473" spans="1:11" ht="12.75" hidden="1">
      <c r="A473" s="236">
        <f t="shared" si="30"/>
        <v>472</v>
      </c>
      <c r="B473" s="240"/>
      <c r="C473" s="240"/>
      <c r="D473" s="240"/>
      <c r="E473" s="240"/>
      <c r="F473" s="240"/>
      <c r="H473" s="296"/>
      <c r="I473" s="232">
        <f t="shared" si="28"/>
        <v>0</v>
      </c>
      <c r="J473" s="232">
        <f t="shared" si="29"/>
      </c>
      <c r="K473" s="239">
        <f>IF(AND(I473&gt;4,J473="X"),1,0)</f>
        <v>0</v>
      </c>
    </row>
    <row r="474" spans="1:11" ht="12.75" hidden="1">
      <c r="A474" s="236">
        <f t="shared" si="30"/>
        <v>473</v>
      </c>
      <c r="B474" s="240"/>
      <c r="C474" s="240"/>
      <c r="D474" s="240"/>
      <c r="E474" s="240"/>
      <c r="F474" s="240"/>
      <c r="H474" s="296"/>
      <c r="I474" s="232">
        <f t="shared" si="28"/>
        <v>0</v>
      </c>
      <c r="J474" s="232">
        <f t="shared" si="29"/>
      </c>
      <c r="K474" s="239">
        <f>IF(AND(I474&gt;4,J474="X"),1,0)</f>
        <v>0</v>
      </c>
    </row>
    <row r="475" spans="1:11" ht="12.75">
      <c r="A475" s="236">
        <f t="shared" si="30"/>
        <v>474</v>
      </c>
      <c r="B475" s="264"/>
      <c r="C475" s="264"/>
      <c r="D475" s="264"/>
      <c r="E475" s="264"/>
      <c r="F475" s="264"/>
      <c r="H475" s="297"/>
      <c r="I475" s="232">
        <f t="shared" si="28"/>
        <v>0</v>
      </c>
      <c r="J475" s="234">
        <f t="shared" si="29"/>
      </c>
      <c r="K475" s="262">
        <f>IF(AND(I475&gt;4,J475="X"),1,0)</f>
        <v>0</v>
      </c>
    </row>
    <row r="476" spans="7:11" ht="12.75">
      <c r="G476" s="247">
        <f>COUNTIF(G2:G475,"X**")</f>
        <v>48</v>
      </c>
      <c r="H476" s="266"/>
      <c r="I476" s="265"/>
      <c r="J476" s="246">
        <f>COUNTIF(J2:J475,"X")</f>
        <v>48</v>
      </c>
      <c r="K476" s="242">
        <f>SUM(K2:K475)</f>
        <v>32</v>
      </c>
    </row>
    <row r="477" spans="1:11" ht="12.75">
      <c r="A477" s="252">
        <v>1</v>
      </c>
      <c r="B477" s="300" t="s">
        <v>599</v>
      </c>
      <c r="C477" s="254" t="s">
        <v>255</v>
      </c>
      <c r="D477" s="254">
        <f aca="true" t="shared" si="31" ref="D477:D495">COUNTIF($D$2:$D$475,C477)</f>
        <v>2</v>
      </c>
      <c r="E477" s="252">
        <f>D477+D478</f>
        <v>11</v>
      </c>
      <c r="F477" s="252">
        <f>E477+E479+E481+E483</f>
        <v>175</v>
      </c>
      <c r="G477" s="306" t="s">
        <v>602</v>
      </c>
      <c r="H477" s="307"/>
      <c r="I477" s="307"/>
      <c r="J477" s="308"/>
      <c r="K477" s="243"/>
    </row>
    <row r="478" spans="1:11" ht="12.75">
      <c r="A478" s="248"/>
      <c r="B478" s="302"/>
      <c r="C478" s="255" t="s">
        <v>256</v>
      </c>
      <c r="D478" s="255">
        <f t="shared" si="31"/>
        <v>9</v>
      </c>
      <c r="E478" s="248"/>
      <c r="F478" s="249"/>
      <c r="H478" s="243"/>
      <c r="I478" s="243"/>
      <c r="J478" s="243"/>
      <c r="K478" s="244"/>
    </row>
    <row r="479" spans="1:11" ht="12.75">
      <c r="A479" s="252">
        <v>2</v>
      </c>
      <c r="B479" s="300" t="s">
        <v>599</v>
      </c>
      <c r="C479" s="254" t="s">
        <v>257</v>
      </c>
      <c r="D479" s="254">
        <f t="shared" si="31"/>
        <v>6</v>
      </c>
      <c r="E479" s="252">
        <f>D479+D480</f>
        <v>15</v>
      </c>
      <c r="F479" s="249"/>
      <c r="H479" s="243"/>
      <c r="I479" s="243"/>
      <c r="J479" s="243"/>
      <c r="K479" s="243"/>
    </row>
    <row r="480" spans="1:6" ht="12.75">
      <c r="A480" s="248"/>
      <c r="B480" s="302"/>
      <c r="C480" s="255" t="s">
        <v>258</v>
      </c>
      <c r="D480" s="255">
        <f t="shared" si="31"/>
        <v>9</v>
      </c>
      <c r="E480" s="248"/>
      <c r="F480" s="249"/>
    </row>
    <row r="481" spans="1:6" ht="12.75">
      <c r="A481" s="252">
        <v>3</v>
      </c>
      <c r="B481" s="300" t="s">
        <v>599</v>
      </c>
      <c r="C481" s="254" t="s">
        <v>246</v>
      </c>
      <c r="D481" s="254">
        <f t="shared" si="31"/>
        <v>12</v>
      </c>
      <c r="E481" s="252">
        <f>D481+D482</f>
        <v>33</v>
      </c>
      <c r="F481" s="249"/>
    </row>
    <row r="482" spans="1:6" ht="12.75">
      <c r="A482" s="248"/>
      <c r="B482" s="302"/>
      <c r="C482" s="255" t="s">
        <v>248</v>
      </c>
      <c r="D482" s="255">
        <f t="shared" si="31"/>
        <v>21</v>
      </c>
      <c r="E482" s="248"/>
      <c r="F482" s="249"/>
    </row>
    <row r="483" spans="1:6" ht="12.75">
      <c r="A483" s="252">
        <v>4</v>
      </c>
      <c r="B483" s="300" t="s">
        <v>600</v>
      </c>
      <c r="C483" s="254" t="s">
        <v>247</v>
      </c>
      <c r="D483" s="254">
        <f t="shared" si="31"/>
        <v>30</v>
      </c>
      <c r="E483" s="252">
        <f>D483+D484+D485+D486</f>
        <v>116</v>
      </c>
      <c r="F483" s="249"/>
    </row>
    <row r="484" spans="1:6" ht="12.75">
      <c r="A484" s="249"/>
      <c r="B484" s="301"/>
      <c r="C484" s="256" t="s">
        <v>250</v>
      </c>
      <c r="D484" s="256">
        <f t="shared" si="31"/>
        <v>25</v>
      </c>
      <c r="E484" s="249"/>
      <c r="F484" s="249"/>
    </row>
    <row r="485" spans="1:10" ht="12.75">
      <c r="A485" s="249"/>
      <c r="B485" s="301"/>
      <c r="C485" s="256" t="s">
        <v>249</v>
      </c>
      <c r="D485" s="256">
        <f t="shared" si="31"/>
        <v>27</v>
      </c>
      <c r="E485" s="249"/>
      <c r="F485" s="249"/>
      <c r="J485" s="238"/>
    </row>
    <row r="486" spans="1:6" ht="12.75">
      <c r="A486" s="248"/>
      <c r="B486" s="302"/>
      <c r="C486" s="255" t="s">
        <v>252</v>
      </c>
      <c r="D486" s="255">
        <f t="shared" si="31"/>
        <v>34</v>
      </c>
      <c r="E486" s="248"/>
      <c r="F486" s="248"/>
    </row>
    <row r="487" spans="1:6" ht="12.75">
      <c r="A487" s="268">
        <v>5</v>
      </c>
      <c r="B487" s="300" t="s">
        <v>600</v>
      </c>
      <c r="C487" s="257" t="s">
        <v>0</v>
      </c>
      <c r="D487" s="257">
        <f t="shared" si="31"/>
        <v>44</v>
      </c>
      <c r="E487" s="298">
        <f>D487+D488+D489+D490</f>
        <v>141</v>
      </c>
      <c r="F487" s="268">
        <f>E487+E491+E495</f>
        <v>192</v>
      </c>
    </row>
    <row r="488" spans="1:6" ht="12.75">
      <c r="A488" s="250"/>
      <c r="B488" s="301"/>
      <c r="C488" s="258" t="s">
        <v>2</v>
      </c>
      <c r="D488" s="258">
        <f t="shared" si="31"/>
        <v>49</v>
      </c>
      <c r="E488" s="299"/>
      <c r="F488" s="250"/>
    </row>
    <row r="489" spans="1:6" ht="12.75">
      <c r="A489" s="250"/>
      <c r="B489" s="301"/>
      <c r="C489" s="258" t="s">
        <v>5</v>
      </c>
      <c r="D489" s="258">
        <f t="shared" si="31"/>
        <v>25</v>
      </c>
      <c r="E489" s="299"/>
      <c r="F489" s="250"/>
    </row>
    <row r="490" spans="1:6" ht="12.75">
      <c r="A490" s="312"/>
      <c r="B490" s="302"/>
      <c r="C490" s="259" t="s">
        <v>7</v>
      </c>
      <c r="D490" s="259">
        <f t="shared" si="31"/>
        <v>23</v>
      </c>
      <c r="E490" s="267"/>
      <c r="F490" s="250"/>
    </row>
    <row r="491" spans="1:6" ht="12.75">
      <c r="A491" s="268">
        <v>6</v>
      </c>
      <c r="B491" s="300" t="s">
        <v>600</v>
      </c>
      <c r="C491" s="257" t="s">
        <v>11</v>
      </c>
      <c r="D491" s="257">
        <f t="shared" si="31"/>
        <v>10</v>
      </c>
      <c r="E491" s="298">
        <f>D491+D492+D493+D494</f>
        <v>37</v>
      </c>
      <c r="F491" s="250"/>
    </row>
    <row r="492" spans="1:6" ht="12.75">
      <c r="A492" s="250"/>
      <c r="B492" s="301"/>
      <c r="C492" s="258" t="s">
        <v>14</v>
      </c>
      <c r="D492" s="258">
        <f t="shared" si="31"/>
        <v>5</v>
      </c>
      <c r="E492" s="299"/>
      <c r="F492" s="250"/>
    </row>
    <row r="493" spans="1:6" ht="12.75">
      <c r="A493" s="250"/>
      <c r="B493" s="301"/>
      <c r="C493" s="258" t="s">
        <v>18</v>
      </c>
      <c r="D493" s="258">
        <f t="shared" si="31"/>
        <v>10</v>
      </c>
      <c r="E493" s="299"/>
      <c r="F493" s="250"/>
    </row>
    <row r="494" spans="1:6" ht="12.75">
      <c r="A494" s="312"/>
      <c r="B494" s="302"/>
      <c r="C494" s="259" t="s">
        <v>22</v>
      </c>
      <c r="D494" s="259">
        <f t="shared" si="31"/>
        <v>12</v>
      </c>
      <c r="E494" s="267"/>
      <c r="F494" s="250"/>
    </row>
    <row r="495" spans="1:6" ht="12.75">
      <c r="A495" s="246">
        <v>7</v>
      </c>
      <c r="B495" s="253" t="s">
        <v>600</v>
      </c>
      <c r="C495" s="260">
        <v>7</v>
      </c>
      <c r="D495" s="257">
        <f t="shared" si="31"/>
        <v>14</v>
      </c>
      <c r="E495" s="246">
        <f>D495</f>
        <v>14</v>
      </c>
      <c r="F495" s="251"/>
    </row>
    <row r="496" spans="1:6" ht="15.75" customHeight="1">
      <c r="A496" s="303" t="s">
        <v>259</v>
      </c>
      <c r="B496" s="304"/>
      <c r="C496" s="305"/>
      <c r="D496" s="261">
        <f>SUM(D477:D495)</f>
        <v>367</v>
      </c>
      <c r="E496" s="241">
        <f>SUM(E477:E495)</f>
        <v>367</v>
      </c>
      <c r="F496" s="242">
        <f>SUM(F477:F495)</f>
        <v>367</v>
      </c>
    </row>
  </sheetData>
  <mergeCells count="24">
    <mergeCell ref="H2:H475"/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B491:B494"/>
    <mergeCell ref="A477:A478"/>
    <mergeCell ref="A479:A480"/>
    <mergeCell ref="A481:A482"/>
    <mergeCell ref="A483:A486"/>
    <mergeCell ref="A496:C496"/>
    <mergeCell ref="G477:J477"/>
    <mergeCell ref="I1:K1"/>
    <mergeCell ref="A487:A490"/>
    <mergeCell ref="A491:A494"/>
    <mergeCell ref="B477:B478"/>
    <mergeCell ref="B479:B480"/>
    <mergeCell ref="B481:B482"/>
    <mergeCell ref="B483:B486"/>
    <mergeCell ref="B487:B490"/>
  </mergeCells>
  <conditionalFormatting sqref="J2:J475">
    <cfRule type="cellIs" priority="1" dxfId="1" operator="equal" stopIfTrue="1">
      <formula>"X"</formula>
    </cfRule>
  </conditionalFormatting>
  <conditionalFormatting sqref="I2:I475">
    <cfRule type="cellIs" priority="2" dxfId="4" operator="greaterThan" stopIfTrue="1">
      <formula>4</formula>
    </cfRule>
  </conditionalFormatting>
  <conditionalFormatting sqref="K2:K475">
    <cfRule type="cellIs" priority="3" dxfId="5" operator="equal" stopIfTrue="1">
      <formula>1</formula>
    </cfRule>
  </conditionalFormatting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1">
      <selection activeCell="B1" sqref="B1"/>
    </sheetView>
  </sheetViews>
  <sheetFormatPr defaultColWidth="11.00390625" defaultRowHeight="12.75"/>
  <cols>
    <col min="2" max="2" width="15.625" style="0" customWidth="1"/>
    <col min="3" max="3" width="15.25390625" style="0" customWidth="1"/>
    <col min="4" max="4" width="7.50390625" style="0" customWidth="1"/>
    <col min="5" max="6" width="5.875" style="0" customWidth="1"/>
    <col min="8" max="8" width="6.375" style="0" customWidth="1"/>
    <col min="9" max="9" width="10.25390625" style="0" customWidth="1"/>
    <col min="10" max="10" width="13.50390625" style="0" customWidth="1"/>
    <col min="11" max="11" width="4.8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185">
        <v>2342662</v>
      </c>
      <c r="C2" s="130" t="s">
        <v>398</v>
      </c>
      <c r="D2" s="131" t="s">
        <v>246</v>
      </c>
      <c r="E2" s="138">
        <v>1739</v>
      </c>
      <c r="F2" s="101">
        <v>110</v>
      </c>
      <c r="G2" s="142" t="s">
        <v>144</v>
      </c>
      <c r="H2" s="67"/>
    </row>
    <row r="3" spans="1:8" ht="12.75">
      <c r="A3">
        <f>A2+1</f>
        <v>2</v>
      </c>
      <c r="B3" s="185">
        <v>1015454</v>
      </c>
      <c r="C3" s="130" t="s">
        <v>399</v>
      </c>
      <c r="D3" s="131" t="s">
        <v>248</v>
      </c>
      <c r="E3" s="138">
        <v>1644</v>
      </c>
      <c r="F3" s="64">
        <v>108</v>
      </c>
      <c r="G3" s="142" t="s">
        <v>84</v>
      </c>
      <c r="H3" s="67"/>
    </row>
    <row r="4" spans="1:8" ht="12.75">
      <c r="A4">
        <f aca="true" t="shared" si="0" ref="A4:A67">A3+1</f>
        <v>3</v>
      </c>
      <c r="B4" s="186">
        <v>1165108</v>
      </c>
      <c r="C4" s="132" t="s">
        <v>214</v>
      </c>
      <c r="D4" s="133" t="s">
        <v>0</v>
      </c>
      <c r="E4" s="138">
        <v>1573</v>
      </c>
      <c r="F4" s="64">
        <v>106</v>
      </c>
      <c r="G4" s="133" t="s">
        <v>211</v>
      </c>
      <c r="H4" s="67"/>
    </row>
    <row r="5" spans="1:8" ht="12.75">
      <c r="A5">
        <f t="shared" si="0"/>
        <v>4</v>
      </c>
      <c r="B5" s="185">
        <v>2798923</v>
      </c>
      <c r="C5" s="130" t="s">
        <v>393</v>
      </c>
      <c r="D5" s="131" t="s">
        <v>250</v>
      </c>
      <c r="E5" s="138">
        <v>1557</v>
      </c>
      <c r="F5" s="64">
        <v>104</v>
      </c>
      <c r="G5" s="142" t="s">
        <v>144</v>
      </c>
      <c r="H5" s="67"/>
    </row>
    <row r="6" spans="1:8" ht="12.75">
      <c r="A6">
        <f t="shared" si="0"/>
        <v>5</v>
      </c>
      <c r="B6" s="185">
        <v>2692660</v>
      </c>
      <c r="C6" s="130" t="s">
        <v>29</v>
      </c>
      <c r="D6" s="131" t="s">
        <v>5</v>
      </c>
      <c r="E6" s="138">
        <v>1538</v>
      </c>
      <c r="F6" s="64">
        <v>102</v>
      </c>
      <c r="G6" s="131" t="s">
        <v>44</v>
      </c>
      <c r="H6" s="67"/>
    </row>
    <row r="7" spans="1:8" ht="12.75">
      <c r="A7">
        <f t="shared" si="0"/>
        <v>6</v>
      </c>
      <c r="B7" s="185">
        <v>1087825</v>
      </c>
      <c r="C7" s="130" t="s">
        <v>75</v>
      </c>
      <c r="D7" s="131" t="s">
        <v>5</v>
      </c>
      <c r="E7" s="138">
        <v>1519</v>
      </c>
      <c r="F7" s="64">
        <v>100</v>
      </c>
      <c r="G7" s="131" t="s">
        <v>74</v>
      </c>
      <c r="H7" s="67"/>
    </row>
    <row r="8" spans="1:8" ht="12.75">
      <c r="A8">
        <f t="shared" si="0"/>
        <v>7</v>
      </c>
      <c r="B8" s="185">
        <v>1005196</v>
      </c>
      <c r="C8" s="130" t="s">
        <v>400</v>
      </c>
      <c r="D8" s="131" t="s">
        <v>252</v>
      </c>
      <c r="E8" s="138">
        <v>1504</v>
      </c>
      <c r="F8" s="64">
        <v>98</v>
      </c>
      <c r="G8" s="142" t="s">
        <v>132</v>
      </c>
      <c r="H8" s="67"/>
    </row>
    <row r="9" spans="1:8" ht="12.75">
      <c r="A9">
        <f t="shared" si="0"/>
        <v>8</v>
      </c>
      <c r="B9" s="185">
        <v>1059624</v>
      </c>
      <c r="C9" s="130" t="s">
        <v>147</v>
      </c>
      <c r="D9" s="131" t="s">
        <v>0</v>
      </c>
      <c r="E9" s="138">
        <v>1502</v>
      </c>
      <c r="F9" s="64">
        <v>96</v>
      </c>
      <c r="G9" s="131" t="s">
        <v>144</v>
      </c>
      <c r="H9" s="67"/>
    </row>
    <row r="10" spans="1:8" ht="12.75">
      <c r="A10">
        <f t="shared" si="0"/>
        <v>9</v>
      </c>
      <c r="B10" s="185">
        <v>2592058</v>
      </c>
      <c r="C10" s="130" t="s">
        <v>401</v>
      </c>
      <c r="D10" s="131" t="s">
        <v>249</v>
      </c>
      <c r="E10" s="138">
        <v>1501</v>
      </c>
      <c r="F10" s="64">
        <v>94</v>
      </c>
      <c r="G10" s="142" t="s">
        <v>144</v>
      </c>
      <c r="H10" s="67"/>
    </row>
    <row r="11" spans="1:8" ht="12.75">
      <c r="A11">
        <f t="shared" si="0"/>
        <v>10</v>
      </c>
      <c r="B11" s="185">
        <v>2663154</v>
      </c>
      <c r="C11" s="130" t="s">
        <v>402</v>
      </c>
      <c r="D11" s="131" t="s">
        <v>249</v>
      </c>
      <c r="E11" s="138">
        <v>1491</v>
      </c>
      <c r="F11" s="64">
        <v>92</v>
      </c>
      <c r="G11" s="141" t="s">
        <v>407</v>
      </c>
      <c r="H11" s="67"/>
    </row>
    <row r="12" spans="1:8" ht="12.75">
      <c r="A12">
        <f t="shared" si="0"/>
        <v>11</v>
      </c>
      <c r="B12" s="185">
        <v>2717932</v>
      </c>
      <c r="C12" s="130" t="s">
        <v>382</v>
      </c>
      <c r="D12" s="131" t="s">
        <v>247</v>
      </c>
      <c r="E12" s="138">
        <v>1488</v>
      </c>
      <c r="F12" s="64">
        <v>90</v>
      </c>
      <c r="G12" s="142" t="s">
        <v>203</v>
      </c>
      <c r="H12" s="67"/>
    </row>
    <row r="13" spans="1:8" ht="12.75">
      <c r="A13">
        <f t="shared" si="0"/>
        <v>12</v>
      </c>
      <c r="B13" s="186">
        <v>2269514</v>
      </c>
      <c r="C13" s="132" t="s">
        <v>267</v>
      </c>
      <c r="D13" s="133" t="s">
        <v>0</v>
      </c>
      <c r="E13" s="139">
        <v>1479</v>
      </c>
      <c r="F13" s="64">
        <v>88</v>
      </c>
      <c r="G13" s="133" t="s">
        <v>45</v>
      </c>
      <c r="H13" s="67"/>
    </row>
    <row r="14" spans="1:8" ht="12.75">
      <c r="A14">
        <f t="shared" si="0"/>
        <v>13</v>
      </c>
      <c r="B14" s="185">
        <v>1027089</v>
      </c>
      <c r="C14" s="130" t="s">
        <v>195</v>
      </c>
      <c r="D14" s="131" t="s">
        <v>0</v>
      </c>
      <c r="E14" s="138">
        <v>1472</v>
      </c>
      <c r="F14" s="64">
        <v>86</v>
      </c>
      <c r="G14" s="131" t="s">
        <v>194</v>
      </c>
      <c r="H14" s="67"/>
    </row>
    <row r="15" spans="1:8" ht="12.75">
      <c r="A15">
        <f t="shared" si="0"/>
        <v>14</v>
      </c>
      <c r="B15" s="185">
        <v>1014174</v>
      </c>
      <c r="C15" s="130" t="s">
        <v>154</v>
      </c>
      <c r="D15" s="131" t="s">
        <v>5</v>
      </c>
      <c r="E15" s="138">
        <v>1464</v>
      </c>
      <c r="F15" s="64">
        <v>84</v>
      </c>
      <c r="G15" s="131" t="s">
        <v>144</v>
      </c>
      <c r="H15" s="67"/>
    </row>
    <row r="16" spans="1:8" ht="12.75">
      <c r="A16">
        <f t="shared" si="0"/>
        <v>15</v>
      </c>
      <c r="B16" s="185">
        <v>1157976</v>
      </c>
      <c r="C16" s="130" t="s">
        <v>285</v>
      </c>
      <c r="D16" s="131" t="s">
        <v>22</v>
      </c>
      <c r="E16" s="138">
        <v>1459</v>
      </c>
      <c r="F16" s="64">
        <v>82</v>
      </c>
      <c r="G16" s="131" t="s">
        <v>296</v>
      </c>
      <c r="H16" s="67"/>
    </row>
    <row r="17" spans="1:8" ht="12.75">
      <c r="A17">
        <f t="shared" si="0"/>
        <v>16</v>
      </c>
      <c r="B17" s="185">
        <v>2663163</v>
      </c>
      <c r="C17" s="134" t="s">
        <v>403</v>
      </c>
      <c r="D17" s="131" t="s">
        <v>2</v>
      </c>
      <c r="E17" s="138">
        <v>1457</v>
      </c>
      <c r="F17" s="64">
        <v>80</v>
      </c>
      <c r="G17" s="141" t="s">
        <v>407</v>
      </c>
      <c r="H17" s="67"/>
    </row>
    <row r="18" spans="1:8" ht="12.75">
      <c r="A18">
        <f t="shared" si="0"/>
        <v>17</v>
      </c>
      <c r="B18" s="185">
        <v>2122684</v>
      </c>
      <c r="C18" s="130" t="s">
        <v>52</v>
      </c>
      <c r="D18" s="131" t="s">
        <v>0</v>
      </c>
      <c r="E18" s="138">
        <v>1455</v>
      </c>
      <c r="F18" s="64">
        <v>78</v>
      </c>
      <c r="G18" s="131" t="s">
        <v>51</v>
      </c>
      <c r="H18" s="67"/>
    </row>
    <row r="19" spans="1:8" ht="12.75">
      <c r="A19">
        <f t="shared" si="0"/>
        <v>18</v>
      </c>
      <c r="B19" s="185">
        <v>2519502</v>
      </c>
      <c r="C19" s="130" t="s">
        <v>380</v>
      </c>
      <c r="D19" s="131" t="s">
        <v>252</v>
      </c>
      <c r="E19" s="138">
        <v>1452</v>
      </c>
      <c r="F19" s="64">
        <v>76</v>
      </c>
      <c r="G19" s="142" t="s">
        <v>144</v>
      </c>
      <c r="H19" s="67"/>
    </row>
    <row r="20" spans="1:8" ht="12.75">
      <c r="A20">
        <f t="shared" si="0"/>
        <v>19</v>
      </c>
      <c r="B20" s="185">
        <v>1008935</v>
      </c>
      <c r="C20" s="130" t="s">
        <v>404</v>
      </c>
      <c r="D20" s="131" t="s">
        <v>249</v>
      </c>
      <c r="E20" s="138">
        <v>1444</v>
      </c>
      <c r="F20" s="64">
        <v>74</v>
      </c>
      <c r="G20" s="142" t="s">
        <v>132</v>
      </c>
      <c r="H20" s="67"/>
    </row>
    <row r="21" spans="1:8" ht="12.75">
      <c r="A21">
        <f t="shared" si="0"/>
        <v>20</v>
      </c>
      <c r="B21" s="185">
        <v>2590344</v>
      </c>
      <c r="C21" s="130" t="s">
        <v>212</v>
      </c>
      <c r="D21" s="131" t="s">
        <v>0</v>
      </c>
      <c r="E21" s="138">
        <v>1439</v>
      </c>
      <c r="F21" s="64">
        <v>72</v>
      </c>
      <c r="G21" s="131" t="s">
        <v>211</v>
      </c>
      <c r="H21" s="67"/>
    </row>
    <row r="22" spans="1:8" ht="12.75">
      <c r="A22">
        <f t="shared" si="0"/>
        <v>21</v>
      </c>
      <c r="B22" s="186">
        <v>1014556</v>
      </c>
      <c r="C22" s="132" t="s">
        <v>30</v>
      </c>
      <c r="D22" s="133" t="s">
        <v>5</v>
      </c>
      <c r="E22" s="138">
        <v>1429</v>
      </c>
      <c r="F22" s="64">
        <v>70</v>
      </c>
      <c r="G22" s="133" t="s">
        <v>44</v>
      </c>
      <c r="H22" s="67"/>
    </row>
    <row r="23" spans="1:8" ht="12.75">
      <c r="A23">
        <f t="shared" si="0"/>
        <v>22</v>
      </c>
      <c r="B23" s="185">
        <v>1104389</v>
      </c>
      <c r="C23" s="130" t="s">
        <v>103</v>
      </c>
      <c r="D23" s="131" t="s">
        <v>2</v>
      </c>
      <c r="E23" s="138">
        <v>1419</v>
      </c>
      <c r="F23" s="64">
        <v>68</v>
      </c>
      <c r="G23" s="131" t="s">
        <v>99</v>
      </c>
      <c r="H23" s="67"/>
    </row>
    <row r="24" spans="1:8" ht="12.75">
      <c r="A24">
        <f t="shared" si="0"/>
        <v>23</v>
      </c>
      <c r="B24" s="185">
        <v>1140101</v>
      </c>
      <c r="C24" s="130" t="s">
        <v>215</v>
      </c>
      <c r="D24" s="131" t="s">
        <v>2</v>
      </c>
      <c r="E24" s="138">
        <v>1410</v>
      </c>
      <c r="F24" s="64">
        <v>66</v>
      </c>
      <c r="G24" s="131" t="s">
        <v>211</v>
      </c>
      <c r="H24" s="67"/>
    </row>
    <row r="25" spans="1:8" ht="12.75">
      <c r="A25">
        <f t="shared" si="0"/>
        <v>24</v>
      </c>
      <c r="B25" s="185">
        <v>1069948</v>
      </c>
      <c r="C25" s="130" t="s">
        <v>216</v>
      </c>
      <c r="D25" s="131" t="s">
        <v>5</v>
      </c>
      <c r="E25" s="138">
        <v>1405</v>
      </c>
      <c r="F25" s="64">
        <v>64</v>
      </c>
      <c r="G25" s="131" t="s">
        <v>211</v>
      </c>
      <c r="H25" s="67"/>
    </row>
    <row r="26" spans="1:8" ht="12.75">
      <c r="A26">
        <f t="shared" si="0"/>
        <v>25</v>
      </c>
      <c r="B26" s="185">
        <v>1065469</v>
      </c>
      <c r="C26" s="130" t="s">
        <v>77</v>
      </c>
      <c r="D26" s="131" t="s">
        <v>2</v>
      </c>
      <c r="E26" s="139">
        <v>1404</v>
      </c>
      <c r="F26" s="64">
        <v>62</v>
      </c>
      <c r="G26" s="131" t="s">
        <v>74</v>
      </c>
      <c r="H26" s="67"/>
    </row>
    <row r="27" spans="1:8" ht="12.75">
      <c r="A27">
        <f t="shared" si="0"/>
        <v>26</v>
      </c>
      <c r="B27" s="185">
        <v>1109823</v>
      </c>
      <c r="C27" s="130" t="s">
        <v>21</v>
      </c>
      <c r="D27" s="131" t="s">
        <v>5</v>
      </c>
      <c r="E27" s="138">
        <v>1385</v>
      </c>
      <c r="F27" s="64">
        <v>60</v>
      </c>
      <c r="G27" s="131" t="s">
        <v>26</v>
      </c>
      <c r="H27" s="67"/>
    </row>
    <row r="28" spans="1:8" ht="12.75">
      <c r="A28">
        <f t="shared" si="0"/>
        <v>27</v>
      </c>
      <c r="B28" s="185">
        <v>2152365</v>
      </c>
      <c r="C28" s="130" t="s">
        <v>48</v>
      </c>
      <c r="D28" s="131" t="s">
        <v>7</v>
      </c>
      <c r="E28" s="138">
        <v>1382</v>
      </c>
      <c r="F28" s="64">
        <v>58</v>
      </c>
      <c r="G28" s="131" t="s">
        <v>45</v>
      </c>
      <c r="H28" s="67"/>
    </row>
    <row r="29" spans="1:8" ht="12.75">
      <c r="A29">
        <f t="shared" si="0"/>
        <v>28</v>
      </c>
      <c r="B29" s="185">
        <v>1059031</v>
      </c>
      <c r="C29" s="130" t="s">
        <v>148</v>
      </c>
      <c r="D29" s="131" t="s">
        <v>2</v>
      </c>
      <c r="E29" s="138">
        <v>1382</v>
      </c>
      <c r="F29" s="64">
        <v>56</v>
      </c>
      <c r="G29" s="131" t="s">
        <v>144</v>
      </c>
      <c r="H29" s="67"/>
    </row>
    <row r="30" spans="1:8" ht="12.75">
      <c r="A30">
        <f t="shared" si="0"/>
        <v>29</v>
      </c>
      <c r="B30" s="185">
        <v>1066515</v>
      </c>
      <c r="C30" s="130" t="s">
        <v>395</v>
      </c>
      <c r="D30" s="131" t="s">
        <v>249</v>
      </c>
      <c r="E30" s="138">
        <v>1377</v>
      </c>
      <c r="F30" s="64">
        <v>54</v>
      </c>
      <c r="G30" s="142" t="s">
        <v>144</v>
      </c>
      <c r="H30" s="67"/>
    </row>
    <row r="31" spans="1:8" ht="12.75">
      <c r="A31">
        <f t="shared" si="0"/>
        <v>30</v>
      </c>
      <c r="B31" s="185">
        <v>2213461</v>
      </c>
      <c r="C31" s="130" t="s">
        <v>150</v>
      </c>
      <c r="D31" s="131" t="s">
        <v>7</v>
      </c>
      <c r="E31" s="138">
        <v>1374</v>
      </c>
      <c r="F31" s="64">
        <v>52</v>
      </c>
      <c r="G31" s="131" t="s">
        <v>144</v>
      </c>
      <c r="H31" s="67"/>
    </row>
    <row r="32" spans="1:8" ht="12.75">
      <c r="A32">
        <f t="shared" si="0"/>
        <v>31</v>
      </c>
      <c r="B32" s="186">
        <v>1167389</v>
      </c>
      <c r="C32" s="132" t="s">
        <v>284</v>
      </c>
      <c r="D32" s="133" t="s">
        <v>22</v>
      </c>
      <c r="E32" s="139">
        <v>1371</v>
      </c>
      <c r="F32" s="64">
        <v>50</v>
      </c>
      <c r="G32" s="133" t="s">
        <v>296</v>
      </c>
      <c r="H32" s="67"/>
    </row>
    <row r="33" spans="1:8" ht="12.75">
      <c r="A33">
        <f t="shared" si="0"/>
        <v>32</v>
      </c>
      <c r="B33" s="185">
        <v>1046843</v>
      </c>
      <c r="C33" s="130" t="s">
        <v>76</v>
      </c>
      <c r="D33" s="131" t="s">
        <v>5</v>
      </c>
      <c r="E33" s="138">
        <v>1369</v>
      </c>
      <c r="F33" s="64">
        <v>48</v>
      </c>
      <c r="G33" s="131" t="s">
        <v>74</v>
      </c>
      <c r="H33" s="67"/>
    </row>
    <row r="34" spans="1:8" ht="12.75">
      <c r="A34">
        <f t="shared" si="0"/>
        <v>33</v>
      </c>
      <c r="B34" s="185">
        <v>2519456</v>
      </c>
      <c r="C34" s="130" t="s">
        <v>394</v>
      </c>
      <c r="D34" s="131" t="s">
        <v>249</v>
      </c>
      <c r="E34" s="138">
        <v>1359</v>
      </c>
      <c r="F34" s="64">
        <v>46</v>
      </c>
      <c r="G34" s="142" t="s">
        <v>144</v>
      </c>
      <c r="H34" s="67"/>
    </row>
    <row r="35" spans="1:8" ht="12.75">
      <c r="A35">
        <f t="shared" si="0"/>
        <v>34</v>
      </c>
      <c r="B35" s="187">
        <v>1011559</v>
      </c>
      <c r="C35" s="135" t="s">
        <v>100</v>
      </c>
      <c r="D35" s="131" t="s">
        <v>0</v>
      </c>
      <c r="E35" s="138">
        <v>1356</v>
      </c>
      <c r="F35" s="64">
        <v>44</v>
      </c>
      <c r="G35" s="131" t="s">
        <v>99</v>
      </c>
      <c r="H35" s="67"/>
    </row>
    <row r="36" spans="1:8" ht="12.75">
      <c r="A36">
        <f t="shared" si="0"/>
        <v>35</v>
      </c>
      <c r="B36" s="185">
        <v>1031603</v>
      </c>
      <c r="C36" s="130" t="s">
        <v>104</v>
      </c>
      <c r="D36" s="131" t="s">
        <v>5</v>
      </c>
      <c r="E36" s="138">
        <v>1352</v>
      </c>
      <c r="F36" s="64">
        <v>42</v>
      </c>
      <c r="G36" s="131" t="s">
        <v>99</v>
      </c>
      <c r="H36" s="67"/>
    </row>
    <row r="37" spans="1:8" ht="12.75">
      <c r="A37">
        <f t="shared" si="0"/>
        <v>36</v>
      </c>
      <c r="B37" s="185">
        <v>2308963</v>
      </c>
      <c r="C37" s="130" t="s">
        <v>204</v>
      </c>
      <c r="D37" s="131" t="s">
        <v>11</v>
      </c>
      <c r="E37" s="138">
        <v>1340</v>
      </c>
      <c r="F37" s="64">
        <v>40</v>
      </c>
      <c r="G37" s="131" t="s">
        <v>203</v>
      </c>
      <c r="H37" s="67"/>
    </row>
    <row r="38" spans="1:8" ht="12.75">
      <c r="A38">
        <f t="shared" si="0"/>
        <v>37</v>
      </c>
      <c r="B38" s="185">
        <v>1051068</v>
      </c>
      <c r="C38" s="130" t="s">
        <v>146</v>
      </c>
      <c r="D38" s="131" t="s">
        <v>2</v>
      </c>
      <c r="E38" s="138">
        <v>1330</v>
      </c>
      <c r="F38" s="64">
        <v>38</v>
      </c>
      <c r="G38" s="131" t="s">
        <v>144</v>
      </c>
      <c r="H38" s="67"/>
    </row>
    <row r="39" spans="1:8" ht="12.75">
      <c r="A39">
        <f t="shared" si="0"/>
        <v>38</v>
      </c>
      <c r="B39" s="185">
        <v>1059951</v>
      </c>
      <c r="C39" s="130" t="s">
        <v>32</v>
      </c>
      <c r="D39" s="131" t="s">
        <v>5</v>
      </c>
      <c r="E39" s="138">
        <v>1315</v>
      </c>
      <c r="F39" s="64">
        <v>36</v>
      </c>
      <c r="G39" s="131" t="s">
        <v>44</v>
      </c>
      <c r="H39" s="67"/>
    </row>
    <row r="40" spans="1:8" ht="12.75">
      <c r="A40">
        <f t="shared" si="0"/>
        <v>39</v>
      </c>
      <c r="B40" s="185">
        <v>2511927</v>
      </c>
      <c r="C40" s="130" t="s">
        <v>405</v>
      </c>
      <c r="D40" s="131" t="s">
        <v>252</v>
      </c>
      <c r="E40" s="138">
        <v>1297</v>
      </c>
      <c r="F40" s="64">
        <v>34</v>
      </c>
      <c r="G40" s="142" t="s">
        <v>194</v>
      </c>
      <c r="H40" s="67"/>
    </row>
    <row r="41" spans="1:8" ht="12.75">
      <c r="A41">
        <f t="shared" si="0"/>
        <v>40</v>
      </c>
      <c r="B41" s="185">
        <v>1099449</v>
      </c>
      <c r="C41" s="130" t="s">
        <v>79</v>
      </c>
      <c r="D41" s="131" t="s">
        <v>14</v>
      </c>
      <c r="E41" s="138">
        <v>1291</v>
      </c>
      <c r="F41" s="64">
        <v>32</v>
      </c>
      <c r="G41" s="131" t="s">
        <v>74</v>
      </c>
      <c r="H41" s="67"/>
    </row>
    <row r="42" spans="1:8" ht="12.75">
      <c r="A42">
        <f t="shared" si="0"/>
        <v>41</v>
      </c>
      <c r="B42" s="185">
        <v>2600526</v>
      </c>
      <c r="C42" s="134" t="s">
        <v>213</v>
      </c>
      <c r="D42" s="131" t="s">
        <v>0</v>
      </c>
      <c r="E42" s="138">
        <v>1286</v>
      </c>
      <c r="F42" s="64">
        <v>30</v>
      </c>
      <c r="G42" s="131" t="s">
        <v>211</v>
      </c>
      <c r="H42" s="67"/>
    </row>
    <row r="43" spans="1:8" ht="12.75">
      <c r="A43">
        <f t="shared" si="0"/>
        <v>42</v>
      </c>
      <c r="B43" s="185">
        <v>2610356</v>
      </c>
      <c r="C43" s="130" t="s">
        <v>78</v>
      </c>
      <c r="D43" s="131" t="s">
        <v>11</v>
      </c>
      <c r="E43" s="138">
        <v>1278</v>
      </c>
      <c r="F43" s="64">
        <v>28</v>
      </c>
      <c r="G43" s="131" t="s">
        <v>74</v>
      </c>
      <c r="H43" s="67"/>
    </row>
    <row r="44" spans="1:8" ht="12.75">
      <c r="A44">
        <f t="shared" si="0"/>
        <v>43</v>
      </c>
      <c r="B44" s="185">
        <v>1060284</v>
      </c>
      <c r="C44" s="130" t="s">
        <v>38</v>
      </c>
      <c r="D44" s="131" t="s">
        <v>14</v>
      </c>
      <c r="E44" s="138">
        <v>1259</v>
      </c>
      <c r="F44" s="64">
        <v>26</v>
      </c>
      <c r="G44" s="131" t="s">
        <v>44</v>
      </c>
      <c r="H44" s="67"/>
    </row>
    <row r="45" spans="1:8" ht="12.75">
      <c r="A45">
        <f t="shared" si="0"/>
        <v>44</v>
      </c>
      <c r="B45" s="185">
        <v>1001590</v>
      </c>
      <c r="C45" s="130" t="s">
        <v>334</v>
      </c>
      <c r="D45" s="131">
        <v>7</v>
      </c>
      <c r="E45" s="138">
        <v>1225</v>
      </c>
      <c r="F45" s="64">
        <v>24</v>
      </c>
      <c r="G45" s="131" t="s">
        <v>74</v>
      </c>
      <c r="H45" s="67"/>
    </row>
    <row r="46" spans="1:8" ht="12.75">
      <c r="A46">
        <f t="shared" si="0"/>
        <v>45</v>
      </c>
      <c r="B46" s="185">
        <v>1128866</v>
      </c>
      <c r="C46" s="130" t="s">
        <v>155</v>
      </c>
      <c r="D46" s="131" t="s">
        <v>5</v>
      </c>
      <c r="E46" s="138">
        <v>1198</v>
      </c>
      <c r="F46" s="64">
        <v>22</v>
      </c>
      <c r="G46" s="131" t="s">
        <v>144</v>
      </c>
      <c r="H46" s="67"/>
    </row>
    <row r="47" spans="1:8" ht="12.75">
      <c r="A47">
        <f t="shared" si="0"/>
        <v>46</v>
      </c>
      <c r="B47" s="185">
        <v>1001179</v>
      </c>
      <c r="C47" s="130" t="s">
        <v>406</v>
      </c>
      <c r="D47" s="131">
        <v>7</v>
      </c>
      <c r="E47" s="139">
        <v>1178</v>
      </c>
      <c r="F47" s="64">
        <v>20</v>
      </c>
      <c r="G47" s="141" t="s">
        <v>408</v>
      </c>
      <c r="H47" s="67"/>
    </row>
    <row r="48" spans="1:8" ht="12.75">
      <c r="A48">
        <f t="shared" si="0"/>
        <v>47</v>
      </c>
      <c r="B48" s="185">
        <v>1168147</v>
      </c>
      <c r="C48" s="130" t="s">
        <v>299</v>
      </c>
      <c r="D48" s="131" t="s">
        <v>22</v>
      </c>
      <c r="E48" s="138">
        <v>1170</v>
      </c>
      <c r="F48" s="64">
        <v>18</v>
      </c>
      <c r="G48" s="131" t="s">
        <v>296</v>
      </c>
      <c r="H48" s="67"/>
    </row>
    <row r="49" spans="1:8" ht="12.75">
      <c r="A49">
        <f t="shared" si="0"/>
        <v>48</v>
      </c>
      <c r="B49" s="185">
        <v>1001601</v>
      </c>
      <c r="C49" s="130" t="s">
        <v>359</v>
      </c>
      <c r="D49" s="131">
        <v>7</v>
      </c>
      <c r="E49" s="138">
        <v>1162</v>
      </c>
      <c r="F49" s="64">
        <v>16</v>
      </c>
      <c r="G49" s="131" t="s">
        <v>296</v>
      </c>
      <c r="H49" s="67"/>
    </row>
    <row r="50" spans="1:8" ht="12.75">
      <c r="A50">
        <f t="shared" si="0"/>
        <v>49</v>
      </c>
      <c r="B50" s="185">
        <v>1103559</v>
      </c>
      <c r="C50" s="130" t="s">
        <v>158</v>
      </c>
      <c r="D50" s="131" t="s">
        <v>14</v>
      </c>
      <c r="E50" s="138">
        <v>1153</v>
      </c>
      <c r="F50" s="64">
        <v>14</v>
      </c>
      <c r="G50" s="131" t="s">
        <v>144</v>
      </c>
      <c r="H50" s="67"/>
    </row>
    <row r="51" spans="1:8" ht="12.75">
      <c r="A51">
        <f t="shared" si="0"/>
        <v>50</v>
      </c>
      <c r="B51" s="185">
        <v>1195102</v>
      </c>
      <c r="C51" s="130" t="s">
        <v>295</v>
      </c>
      <c r="D51" s="131" t="s">
        <v>22</v>
      </c>
      <c r="E51" s="138">
        <v>1104</v>
      </c>
      <c r="F51" s="64">
        <v>12</v>
      </c>
      <c r="G51" s="131" t="s">
        <v>296</v>
      </c>
      <c r="H51" s="67"/>
    </row>
    <row r="52" spans="1:8" ht="12.75">
      <c r="A52">
        <f t="shared" si="0"/>
        <v>51</v>
      </c>
      <c r="B52" s="185">
        <v>1114963</v>
      </c>
      <c r="C52" s="130" t="s">
        <v>82</v>
      </c>
      <c r="D52" s="131" t="s">
        <v>18</v>
      </c>
      <c r="E52" s="138">
        <v>1074</v>
      </c>
      <c r="F52" s="64">
        <v>10</v>
      </c>
      <c r="G52" s="131" t="s">
        <v>74</v>
      </c>
      <c r="H52" s="67"/>
    </row>
    <row r="53" spans="1:8" ht="12.75">
      <c r="A53">
        <f t="shared" si="0"/>
        <v>52</v>
      </c>
      <c r="B53" s="185">
        <v>1177021</v>
      </c>
      <c r="C53" s="130" t="s">
        <v>313</v>
      </c>
      <c r="D53" s="131">
        <v>7</v>
      </c>
      <c r="E53" s="138">
        <v>1057</v>
      </c>
      <c r="F53" s="64">
        <v>8</v>
      </c>
      <c r="G53" s="131" t="s">
        <v>211</v>
      </c>
      <c r="H53" s="67"/>
    </row>
    <row r="54" spans="1:8" ht="12.75">
      <c r="A54">
        <f t="shared" si="0"/>
        <v>53</v>
      </c>
      <c r="B54" s="185">
        <v>1092739</v>
      </c>
      <c r="C54" s="130" t="s">
        <v>287</v>
      </c>
      <c r="D54" s="131" t="s">
        <v>22</v>
      </c>
      <c r="E54" s="138">
        <v>1047</v>
      </c>
      <c r="F54" s="64">
        <v>6</v>
      </c>
      <c r="G54" s="131" t="s">
        <v>296</v>
      </c>
      <c r="H54" s="67"/>
    </row>
    <row r="55" spans="1:8" ht="12.75">
      <c r="A55">
        <f t="shared" si="0"/>
        <v>54</v>
      </c>
      <c r="B55" s="185">
        <v>1058794</v>
      </c>
      <c r="C55" s="130" t="s">
        <v>80</v>
      </c>
      <c r="D55" s="131" t="s">
        <v>18</v>
      </c>
      <c r="E55" s="138">
        <v>1042</v>
      </c>
      <c r="F55" s="64">
        <v>4</v>
      </c>
      <c r="G55" s="131" t="s">
        <v>74</v>
      </c>
      <c r="H55" s="67"/>
    </row>
    <row r="56" spans="1:8" ht="12.75">
      <c r="A56">
        <f t="shared" si="0"/>
        <v>55</v>
      </c>
      <c r="B56" s="188">
        <v>2273168</v>
      </c>
      <c r="C56" s="136" t="s">
        <v>145</v>
      </c>
      <c r="D56" s="137" t="s">
        <v>2</v>
      </c>
      <c r="E56" s="140">
        <v>723</v>
      </c>
      <c r="F56" s="64">
        <v>2</v>
      </c>
      <c r="G56" s="137" t="s">
        <v>144</v>
      </c>
      <c r="H56" s="67"/>
    </row>
    <row r="57" spans="1:8" ht="12.75">
      <c r="A57">
        <f t="shared" si="0"/>
        <v>56</v>
      </c>
      <c r="B57" s="68"/>
      <c r="C57" s="64"/>
      <c r="D57" s="64"/>
      <c r="E57" s="64"/>
      <c r="F57" s="64"/>
      <c r="G57" s="64"/>
      <c r="H57" s="67"/>
    </row>
    <row r="58" spans="1:8" ht="12.75">
      <c r="A58">
        <f t="shared" si="0"/>
        <v>57</v>
      </c>
      <c r="B58" s="68"/>
      <c r="C58" s="64"/>
      <c r="D58" s="64"/>
      <c r="E58" s="64"/>
      <c r="F58" s="64"/>
      <c r="G58" s="64"/>
      <c r="H58" s="67"/>
    </row>
    <row r="59" spans="1:8" ht="12.75">
      <c r="A59">
        <f t="shared" si="0"/>
        <v>58</v>
      </c>
      <c r="B59" s="68"/>
      <c r="C59" s="64"/>
      <c r="D59" s="64"/>
      <c r="E59" s="64"/>
      <c r="F59" s="64"/>
      <c r="G59" s="64"/>
      <c r="H59" s="67"/>
    </row>
    <row r="60" spans="1:8" ht="12.75">
      <c r="A60">
        <f t="shared" si="0"/>
        <v>59</v>
      </c>
      <c r="B60" s="68"/>
      <c r="C60" s="64"/>
      <c r="D60" s="64"/>
      <c r="E60" s="64"/>
      <c r="F60" s="64"/>
      <c r="G60" s="64"/>
      <c r="H60" s="67"/>
    </row>
    <row r="61" spans="1:8" ht="12.75">
      <c r="A61">
        <f t="shared" si="0"/>
        <v>60</v>
      </c>
      <c r="B61" s="69"/>
      <c r="C61" s="70"/>
      <c r="D61" s="70"/>
      <c r="E61" s="70"/>
      <c r="F61" s="70"/>
      <c r="G61" s="70"/>
      <c r="H61" s="67"/>
    </row>
    <row r="62" spans="1:7" ht="12.75">
      <c r="A62">
        <f t="shared" si="0"/>
        <v>61</v>
      </c>
      <c r="B62" s="14"/>
      <c r="C62" s="16"/>
      <c r="D62" s="17"/>
      <c r="E62" s="19"/>
      <c r="F62" s="20"/>
      <c r="G62" s="16"/>
    </row>
    <row r="63" spans="1:7" ht="12.75">
      <c r="A63">
        <f t="shared" si="0"/>
        <v>62</v>
      </c>
      <c r="B63" s="11"/>
      <c r="C63" s="16"/>
      <c r="D63" s="16"/>
      <c r="E63" s="19"/>
      <c r="F63" s="20"/>
      <c r="G63" s="16"/>
    </row>
    <row r="64" spans="1:7" ht="12.75">
      <c r="A64">
        <f t="shared" si="0"/>
        <v>63</v>
      </c>
      <c r="B64" s="12"/>
      <c r="C64" s="16"/>
      <c r="D64" s="16"/>
      <c r="E64" s="19"/>
      <c r="F64" s="20"/>
      <c r="G64" s="16"/>
    </row>
    <row r="65" spans="1:7" ht="12.75">
      <c r="A65">
        <f t="shared" si="0"/>
        <v>64</v>
      </c>
      <c r="B65" s="13"/>
      <c r="C65" s="16"/>
      <c r="D65" s="16"/>
      <c r="E65" s="19"/>
      <c r="F65" s="20"/>
      <c r="G65" s="16"/>
    </row>
    <row r="66" spans="1:7" ht="12.75">
      <c r="A66">
        <f t="shared" si="0"/>
        <v>65</v>
      </c>
      <c r="B66" s="13"/>
      <c r="C66" s="16"/>
      <c r="D66" s="16"/>
      <c r="E66" s="19"/>
      <c r="F66" s="20"/>
      <c r="G66" s="16"/>
    </row>
    <row r="67" spans="1:7" ht="12.75">
      <c r="A67">
        <f t="shared" si="0"/>
        <v>66</v>
      </c>
      <c r="B67" s="11"/>
      <c r="C67" s="16"/>
      <c r="D67" s="16"/>
      <c r="E67" s="19"/>
      <c r="F67" s="20"/>
      <c r="G67" s="16"/>
    </row>
    <row r="68" spans="1:7" ht="12.75">
      <c r="A68">
        <f aca="true" t="shared" si="1" ref="A68:A73">A67+1</f>
        <v>67</v>
      </c>
      <c r="B68" s="11"/>
      <c r="C68" s="16"/>
      <c r="D68" s="16"/>
      <c r="E68" s="19"/>
      <c r="F68" s="20"/>
      <c r="G68" s="16"/>
    </row>
    <row r="69" spans="1:7" ht="12.75">
      <c r="A69">
        <f t="shared" si="1"/>
        <v>68</v>
      </c>
      <c r="B69" s="11"/>
      <c r="C69" s="16"/>
      <c r="D69" s="16"/>
      <c r="E69" s="19"/>
      <c r="F69" s="20"/>
      <c r="G69" s="16"/>
    </row>
    <row r="70" spans="1:7" ht="12.75">
      <c r="A70">
        <f t="shared" si="1"/>
        <v>69</v>
      </c>
      <c r="B70" s="13"/>
      <c r="C70" s="16"/>
      <c r="D70" s="16"/>
      <c r="E70" s="19"/>
      <c r="F70" s="20"/>
      <c r="G70" s="16"/>
    </row>
    <row r="71" spans="1:7" ht="12.75">
      <c r="A71">
        <f t="shared" si="1"/>
        <v>70</v>
      </c>
      <c r="B71" s="11"/>
      <c r="C71" s="16"/>
      <c r="D71" s="16"/>
      <c r="E71" s="19"/>
      <c r="F71" s="20"/>
      <c r="G71" s="16"/>
    </row>
    <row r="72" spans="1:7" ht="12.75">
      <c r="A72">
        <f t="shared" si="1"/>
        <v>71</v>
      </c>
      <c r="B72" s="11"/>
      <c r="C72" s="16"/>
      <c r="D72" s="16"/>
      <c r="E72" s="19"/>
      <c r="F72" s="20"/>
      <c r="G72" s="16"/>
    </row>
    <row r="73" spans="1:7" ht="12.75">
      <c r="A73">
        <f t="shared" si="1"/>
        <v>72</v>
      </c>
      <c r="B73" s="15"/>
      <c r="C73" s="18"/>
      <c r="D73" s="18"/>
      <c r="E73" s="21"/>
      <c r="F73" s="22"/>
      <c r="G73" s="18"/>
    </row>
    <row r="74" ht="12.75">
      <c r="G74" s="7"/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spans="7:11" ht="12.75">
      <c r="G476" s="128">
        <f>COUNTIF(G2:G475,"X**")</f>
        <v>52</v>
      </c>
      <c r="H476" s="189">
        <f>D496</f>
        <v>55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2" ref="D477:D495">COUNTIF($D$2:$D$475,C477)</f>
        <v>0</v>
      </c>
      <c r="E477" s="288">
        <f>D477+D478</f>
        <v>0</v>
      </c>
      <c r="F477" s="288">
        <f>E477+E479+E481+E483</f>
        <v>12</v>
      </c>
      <c r="G477" s="110"/>
      <c r="H477" s="190">
        <f>G476</f>
        <v>52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2"/>
        <v>0</v>
      </c>
      <c r="E478" s="290"/>
      <c r="F478" s="289"/>
      <c r="G478" s="110"/>
      <c r="H478" s="10">
        <f>F477</f>
        <v>12</v>
      </c>
      <c r="I478" s="41" t="s">
        <v>263</v>
      </c>
      <c r="J478" s="41" t="s">
        <v>265</v>
      </c>
      <c r="K478" s="143">
        <v>1</v>
      </c>
    </row>
    <row r="479" spans="2:11" ht="12.75">
      <c r="B479" s="3" t="s">
        <v>254</v>
      </c>
      <c r="C479" s="2" t="s">
        <v>257</v>
      </c>
      <c r="D479" s="2">
        <f t="shared" si="2"/>
        <v>0</v>
      </c>
      <c r="E479" s="288">
        <f>D479+D480</f>
        <v>0</v>
      </c>
      <c r="F479" s="289"/>
      <c r="G479" s="110"/>
      <c r="H479" s="191">
        <f>H477-H478+K478</f>
        <v>41</v>
      </c>
      <c r="I479" s="286" t="s">
        <v>269</v>
      </c>
      <c r="J479" s="286"/>
      <c r="K479" s="287"/>
    </row>
    <row r="480" spans="2:11" ht="12.75">
      <c r="B480" s="3" t="s">
        <v>254</v>
      </c>
      <c r="C480" s="4" t="s">
        <v>258</v>
      </c>
      <c r="D480" s="4">
        <f t="shared" si="2"/>
        <v>0</v>
      </c>
      <c r="E480" s="290"/>
      <c r="F480" s="289"/>
      <c r="G480" s="110"/>
      <c r="H480" s="110"/>
      <c r="I480" s="110"/>
      <c r="J480" s="110"/>
      <c r="K480" s="110"/>
    </row>
    <row r="481" spans="2:6" ht="12.75">
      <c r="B481" s="3" t="s">
        <v>254</v>
      </c>
      <c r="C481" s="2" t="s">
        <v>246</v>
      </c>
      <c r="D481" s="2">
        <f t="shared" si="2"/>
        <v>1</v>
      </c>
      <c r="E481" s="288">
        <f>D481+D482</f>
        <v>2</v>
      </c>
      <c r="F481" s="289"/>
    </row>
    <row r="482" spans="2:6" ht="12.75">
      <c r="B482" s="3" t="s">
        <v>254</v>
      </c>
      <c r="C482" s="4" t="s">
        <v>248</v>
      </c>
      <c r="D482" s="4">
        <f t="shared" si="2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2"/>
        <v>1</v>
      </c>
      <c r="E483" s="288">
        <f>D483+D484+D485+D486</f>
        <v>10</v>
      </c>
      <c r="F483" s="289"/>
    </row>
    <row r="484" spans="2:6" ht="12.75">
      <c r="B484" s="3" t="s">
        <v>254</v>
      </c>
      <c r="C484" s="5" t="s">
        <v>250</v>
      </c>
      <c r="D484" s="5">
        <f t="shared" si="2"/>
        <v>1</v>
      </c>
      <c r="E484" s="289"/>
      <c r="F484" s="289"/>
    </row>
    <row r="485" spans="2:6" ht="12.75">
      <c r="B485" s="3" t="s">
        <v>254</v>
      </c>
      <c r="C485" s="5" t="s">
        <v>249</v>
      </c>
      <c r="D485" s="5">
        <f t="shared" si="2"/>
        <v>5</v>
      </c>
      <c r="E485" s="289"/>
      <c r="F485" s="289"/>
    </row>
    <row r="486" spans="2:6" ht="12.75">
      <c r="B486" s="3" t="s">
        <v>254</v>
      </c>
      <c r="C486" s="4" t="s">
        <v>252</v>
      </c>
      <c r="D486" s="4">
        <f t="shared" si="2"/>
        <v>3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2"/>
        <v>8</v>
      </c>
      <c r="E487" s="291">
        <f>D487+D488+D489+D490</f>
        <v>27</v>
      </c>
      <c r="F487" s="288">
        <f>E487+E491+E495</f>
        <v>43</v>
      </c>
    </row>
    <row r="488" spans="2:6" ht="12.75">
      <c r="B488" s="3" t="s">
        <v>254</v>
      </c>
      <c r="C488" s="5" t="s">
        <v>2</v>
      </c>
      <c r="D488" s="5">
        <f t="shared" si="2"/>
        <v>7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2"/>
        <v>10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2"/>
        <v>2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2"/>
        <v>2</v>
      </c>
      <c r="E491" s="291">
        <f>D491+D492+D493+D494</f>
        <v>12</v>
      </c>
      <c r="F491" s="289"/>
    </row>
    <row r="492" spans="2:6" ht="12.75">
      <c r="B492" s="3" t="s">
        <v>254</v>
      </c>
      <c r="C492" s="5" t="s">
        <v>14</v>
      </c>
      <c r="D492" s="5">
        <f t="shared" si="2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2"/>
        <v>2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2"/>
        <v>5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2"/>
        <v>4</v>
      </c>
      <c r="E495" s="7">
        <f>D495</f>
        <v>4</v>
      </c>
      <c r="F495" s="294"/>
    </row>
    <row r="496" spans="2:6" ht="12.75">
      <c r="B496" s="8" t="s">
        <v>259</v>
      </c>
      <c r="C496" s="9"/>
      <c r="D496" s="6">
        <f>SUM(D477:D495)</f>
        <v>55</v>
      </c>
      <c r="E496" s="10">
        <f>SUM(E477:E495)</f>
        <v>55</v>
      </c>
      <c r="F496" s="7">
        <f>SUM(F477:F495)</f>
        <v>55</v>
      </c>
    </row>
  </sheetData>
  <mergeCells count="11"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  <mergeCell ref="E483:E486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88">
      <selection activeCell="C18" sqref="C18"/>
    </sheetView>
  </sheetViews>
  <sheetFormatPr defaultColWidth="11.00390625" defaultRowHeight="12.75"/>
  <cols>
    <col min="2" max="2" width="19.875" style="0" customWidth="1"/>
    <col min="3" max="3" width="18.50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76"/>
      <c r="C2" s="75"/>
      <c r="D2" s="75"/>
      <c r="E2" s="75"/>
      <c r="F2" s="75"/>
      <c r="G2" s="75"/>
      <c r="H2" s="67"/>
    </row>
    <row r="3" spans="1:8" ht="12.75">
      <c r="A3">
        <f aca="true" t="shared" si="0" ref="A3:A34">A2+1</f>
        <v>2</v>
      </c>
      <c r="B3" s="76"/>
      <c r="C3" s="75"/>
      <c r="D3" s="75"/>
      <c r="E3" s="75"/>
      <c r="F3" s="75"/>
      <c r="G3" s="75"/>
      <c r="H3" s="67"/>
    </row>
    <row r="4" spans="1:8" ht="12.75">
      <c r="A4">
        <f t="shared" si="0"/>
        <v>3</v>
      </c>
      <c r="B4" s="76"/>
      <c r="C4" s="75"/>
      <c r="D4" s="75"/>
      <c r="E4" s="75"/>
      <c r="F4" s="75"/>
      <c r="G4" s="75"/>
      <c r="H4" s="67"/>
    </row>
    <row r="5" spans="1:8" ht="12.75">
      <c r="A5">
        <f t="shared" si="0"/>
        <v>4</v>
      </c>
      <c r="B5" s="76"/>
      <c r="C5" s="75"/>
      <c r="D5" s="75"/>
      <c r="E5" s="75"/>
      <c r="F5" s="75"/>
      <c r="G5" s="75"/>
      <c r="H5" s="73"/>
    </row>
    <row r="6" spans="1:8" ht="12.75">
      <c r="A6">
        <f t="shared" si="0"/>
        <v>5</v>
      </c>
      <c r="B6" s="76"/>
      <c r="C6" s="75"/>
      <c r="D6" s="75"/>
      <c r="E6" s="75"/>
      <c r="F6" s="75"/>
      <c r="G6" s="75"/>
      <c r="H6" s="67"/>
    </row>
    <row r="7" spans="1:8" ht="12.75">
      <c r="A7">
        <f t="shared" si="0"/>
        <v>6</v>
      </c>
      <c r="B7" s="76"/>
      <c r="C7" s="75"/>
      <c r="D7" s="75"/>
      <c r="E7" s="75"/>
      <c r="F7" s="75"/>
      <c r="G7" s="75"/>
      <c r="H7" s="67"/>
    </row>
    <row r="8" spans="1:8" ht="12.75">
      <c r="A8">
        <f t="shared" si="0"/>
        <v>7</v>
      </c>
      <c r="B8" s="76"/>
      <c r="C8" s="75"/>
      <c r="D8" s="75"/>
      <c r="E8" s="75"/>
      <c r="F8" s="75"/>
      <c r="G8" s="75"/>
      <c r="H8" s="67"/>
    </row>
    <row r="9" spans="1:8" ht="12.75">
      <c r="A9">
        <f t="shared" si="0"/>
        <v>8</v>
      </c>
      <c r="B9" s="76"/>
      <c r="C9" s="75"/>
      <c r="D9" s="75"/>
      <c r="E9" s="75"/>
      <c r="F9" s="75"/>
      <c r="G9" s="75"/>
      <c r="H9" s="67"/>
    </row>
    <row r="10" spans="1:8" ht="12.75">
      <c r="A10">
        <f t="shared" si="0"/>
        <v>9</v>
      </c>
      <c r="B10" s="76"/>
      <c r="C10" s="75"/>
      <c r="D10" s="75"/>
      <c r="E10" s="75"/>
      <c r="F10" s="75"/>
      <c r="G10" s="75"/>
      <c r="H10" s="67"/>
    </row>
    <row r="11" spans="1:8" ht="12.75">
      <c r="A11">
        <f t="shared" si="0"/>
        <v>10</v>
      </c>
      <c r="B11" s="76"/>
      <c r="C11" s="75"/>
      <c r="D11" s="75"/>
      <c r="E11" s="75"/>
      <c r="F11" s="75"/>
      <c r="G11" s="75"/>
      <c r="H11" s="67"/>
    </row>
    <row r="12" spans="1:8" ht="12.75">
      <c r="A12">
        <f t="shared" si="0"/>
        <v>11</v>
      </c>
      <c r="B12" s="76"/>
      <c r="C12" s="75"/>
      <c r="D12" s="75"/>
      <c r="E12" s="75"/>
      <c r="F12" s="75"/>
      <c r="G12" s="75"/>
      <c r="H12" s="67"/>
    </row>
    <row r="13" spans="1:8" ht="12.75">
      <c r="A13">
        <f t="shared" si="0"/>
        <v>12</v>
      </c>
      <c r="B13" s="76"/>
      <c r="C13" s="75"/>
      <c r="D13" s="75"/>
      <c r="E13" s="75"/>
      <c r="F13" s="75"/>
      <c r="G13" s="75"/>
      <c r="H13" s="67"/>
    </row>
    <row r="14" spans="1:8" ht="12.75">
      <c r="A14">
        <f t="shared" si="0"/>
        <v>13</v>
      </c>
      <c r="B14" s="76"/>
      <c r="C14" s="75"/>
      <c r="D14" s="75"/>
      <c r="E14" s="75"/>
      <c r="F14" s="75"/>
      <c r="G14" s="75"/>
      <c r="H14" s="67"/>
    </row>
    <row r="15" spans="1:8" ht="12.75">
      <c r="A15">
        <f t="shared" si="0"/>
        <v>14</v>
      </c>
      <c r="B15" s="76"/>
      <c r="C15" s="75"/>
      <c r="D15" s="75"/>
      <c r="E15" s="75"/>
      <c r="F15" s="75"/>
      <c r="G15" s="75"/>
      <c r="H15" s="67"/>
    </row>
    <row r="16" spans="1:8" ht="12.75">
      <c r="A16">
        <f t="shared" si="0"/>
        <v>15</v>
      </c>
      <c r="B16" s="76"/>
      <c r="C16" s="75"/>
      <c r="D16" s="75"/>
      <c r="E16" s="75"/>
      <c r="F16" s="75"/>
      <c r="G16" s="75"/>
      <c r="H16" s="67"/>
    </row>
    <row r="17" spans="1:8" ht="12.75">
      <c r="A17">
        <f t="shared" si="0"/>
        <v>16</v>
      </c>
      <c r="B17" s="76"/>
      <c r="C17" s="75"/>
      <c r="D17" s="75"/>
      <c r="E17" s="75"/>
      <c r="F17" s="75"/>
      <c r="G17" s="75"/>
      <c r="H17" s="67"/>
    </row>
    <row r="18" spans="1:8" ht="12.75">
      <c r="A18">
        <f t="shared" si="0"/>
        <v>17</v>
      </c>
      <c r="B18" s="76"/>
      <c r="C18" s="75"/>
      <c r="D18" s="75"/>
      <c r="E18" s="75"/>
      <c r="F18" s="75"/>
      <c r="G18" s="75"/>
      <c r="H18" s="67"/>
    </row>
    <row r="19" spans="1:8" ht="12.75">
      <c r="A19">
        <f t="shared" si="0"/>
        <v>18</v>
      </c>
      <c r="B19" s="76"/>
      <c r="C19" s="75"/>
      <c r="D19" s="75"/>
      <c r="E19" s="75"/>
      <c r="F19" s="75"/>
      <c r="G19" s="75"/>
      <c r="H19" s="67"/>
    </row>
    <row r="20" spans="1:8" ht="12.75">
      <c r="A20">
        <f t="shared" si="0"/>
        <v>19</v>
      </c>
      <c r="B20" s="76"/>
      <c r="C20" s="75"/>
      <c r="D20" s="75"/>
      <c r="E20" s="75"/>
      <c r="F20" s="75"/>
      <c r="G20" s="75"/>
      <c r="H20" s="67"/>
    </row>
    <row r="21" spans="1:8" ht="12.75">
      <c r="A21">
        <f t="shared" si="0"/>
        <v>20</v>
      </c>
      <c r="B21" s="76"/>
      <c r="C21" s="75"/>
      <c r="D21" s="75"/>
      <c r="E21" s="75"/>
      <c r="F21" s="75"/>
      <c r="G21" s="75"/>
      <c r="H21" s="67"/>
    </row>
    <row r="22" spans="1:8" ht="12.75">
      <c r="A22">
        <f t="shared" si="0"/>
        <v>21</v>
      </c>
      <c r="B22" s="76"/>
      <c r="C22" s="75"/>
      <c r="D22" s="75"/>
      <c r="E22" s="75"/>
      <c r="F22" s="75"/>
      <c r="G22" s="75"/>
      <c r="H22" s="67"/>
    </row>
    <row r="23" spans="1:8" ht="12.75">
      <c r="A23">
        <f t="shared" si="0"/>
        <v>22</v>
      </c>
      <c r="B23" s="76"/>
      <c r="C23" s="75"/>
      <c r="D23" s="75"/>
      <c r="E23" s="75"/>
      <c r="F23" s="75"/>
      <c r="G23" s="75"/>
      <c r="H23" s="67"/>
    </row>
    <row r="24" spans="1:8" ht="12.75">
      <c r="A24">
        <f t="shared" si="0"/>
        <v>23</v>
      </c>
      <c r="B24" s="76"/>
      <c r="C24" s="75"/>
      <c r="D24" s="75"/>
      <c r="E24" s="75"/>
      <c r="F24" s="75"/>
      <c r="G24" s="75"/>
      <c r="H24" s="67"/>
    </row>
    <row r="25" spans="1:8" ht="12.75">
      <c r="A25">
        <f t="shared" si="0"/>
        <v>24</v>
      </c>
      <c r="B25" s="76"/>
      <c r="C25" s="75"/>
      <c r="D25" s="75"/>
      <c r="E25" s="75"/>
      <c r="F25" s="75"/>
      <c r="G25" s="75"/>
      <c r="H25" s="67"/>
    </row>
    <row r="26" spans="1:8" ht="12.75">
      <c r="A26">
        <f t="shared" si="0"/>
        <v>25</v>
      </c>
      <c r="B26" s="76"/>
      <c r="C26" s="75"/>
      <c r="D26" s="75"/>
      <c r="E26" s="75"/>
      <c r="F26" s="75"/>
      <c r="G26" s="75"/>
      <c r="H26" s="67"/>
    </row>
    <row r="27" spans="1:8" ht="12.75">
      <c r="A27">
        <f t="shared" si="0"/>
        <v>26</v>
      </c>
      <c r="B27" s="76"/>
      <c r="C27" s="75"/>
      <c r="D27" s="75"/>
      <c r="E27" s="75"/>
      <c r="F27" s="75"/>
      <c r="G27" s="75"/>
      <c r="H27" s="67"/>
    </row>
    <row r="28" spans="1:8" ht="12.75">
      <c r="A28">
        <f t="shared" si="0"/>
        <v>27</v>
      </c>
      <c r="B28" s="76"/>
      <c r="C28" s="75"/>
      <c r="D28" s="75"/>
      <c r="E28" s="75"/>
      <c r="F28" s="75"/>
      <c r="G28" s="75"/>
      <c r="H28" s="67"/>
    </row>
    <row r="29" spans="1:8" ht="12.75">
      <c r="A29">
        <f t="shared" si="0"/>
        <v>28</v>
      </c>
      <c r="B29" s="76"/>
      <c r="C29" s="75"/>
      <c r="D29" s="75"/>
      <c r="E29" s="75"/>
      <c r="F29" s="75"/>
      <c r="G29" s="75"/>
      <c r="H29" s="67"/>
    </row>
    <row r="30" spans="1:8" ht="12.75">
      <c r="A30">
        <f t="shared" si="0"/>
        <v>29</v>
      </c>
      <c r="B30" s="76"/>
      <c r="C30" s="75"/>
      <c r="D30" s="75"/>
      <c r="E30" s="75"/>
      <c r="F30" s="75"/>
      <c r="G30" s="75"/>
      <c r="H30" s="67"/>
    </row>
    <row r="31" spans="1:8" ht="12.75">
      <c r="A31">
        <f t="shared" si="0"/>
        <v>30</v>
      </c>
      <c r="B31" s="76"/>
      <c r="C31" s="75"/>
      <c r="D31" s="75"/>
      <c r="E31" s="75"/>
      <c r="F31" s="75"/>
      <c r="G31" s="75"/>
      <c r="H31" s="67"/>
    </row>
    <row r="32" spans="1:8" ht="12.75">
      <c r="A32">
        <f t="shared" si="0"/>
        <v>31</v>
      </c>
      <c r="B32" s="76"/>
      <c r="C32" s="75"/>
      <c r="D32" s="75"/>
      <c r="E32" s="75"/>
      <c r="F32" s="75"/>
      <c r="G32" s="75"/>
      <c r="H32" s="67"/>
    </row>
    <row r="33" spans="1:8" ht="12.75">
      <c r="A33">
        <f t="shared" si="0"/>
        <v>32</v>
      </c>
      <c r="B33" s="76"/>
      <c r="C33" s="75"/>
      <c r="D33" s="75"/>
      <c r="E33" s="75"/>
      <c r="F33" s="75"/>
      <c r="G33" s="75"/>
      <c r="H33" s="67"/>
    </row>
    <row r="34" spans="1:8" ht="12.75">
      <c r="A34">
        <f t="shared" si="0"/>
        <v>33</v>
      </c>
      <c r="B34" s="76"/>
      <c r="C34" s="75"/>
      <c r="D34" s="75"/>
      <c r="E34" s="75"/>
      <c r="F34" s="75"/>
      <c r="G34" s="75"/>
      <c r="H34" s="67"/>
    </row>
    <row r="35" spans="1:8" ht="12.75">
      <c r="A35">
        <f aca="true" t="shared" si="1" ref="A35:A66">A34+1</f>
        <v>34</v>
      </c>
      <c r="B35" s="76"/>
      <c r="C35" s="75"/>
      <c r="D35" s="75"/>
      <c r="E35" s="75"/>
      <c r="F35" s="75"/>
      <c r="G35" s="75"/>
      <c r="H35" s="67"/>
    </row>
    <row r="36" spans="1:8" ht="12.75">
      <c r="A36">
        <f t="shared" si="1"/>
        <v>35</v>
      </c>
      <c r="B36" s="77"/>
      <c r="C36" s="75"/>
      <c r="D36" s="75"/>
      <c r="E36" s="75"/>
      <c r="F36" s="75"/>
      <c r="G36" s="75"/>
      <c r="H36" s="67"/>
    </row>
    <row r="37" spans="1:8" ht="12.75">
      <c r="A37">
        <f t="shared" si="1"/>
        <v>36</v>
      </c>
      <c r="B37" s="76"/>
      <c r="C37" s="75"/>
      <c r="D37" s="75"/>
      <c r="E37" s="75"/>
      <c r="F37" s="75"/>
      <c r="G37" s="75"/>
      <c r="H37" s="67"/>
    </row>
    <row r="38" spans="1:8" ht="12.75">
      <c r="A38">
        <f t="shared" si="1"/>
        <v>37</v>
      </c>
      <c r="B38" s="76"/>
      <c r="C38" s="75"/>
      <c r="D38" s="75"/>
      <c r="E38" s="75"/>
      <c r="F38" s="75"/>
      <c r="G38" s="75"/>
      <c r="H38" s="67"/>
    </row>
    <row r="39" spans="1:8" ht="12.75">
      <c r="A39">
        <f t="shared" si="1"/>
        <v>38</v>
      </c>
      <c r="B39" s="76"/>
      <c r="C39" s="75"/>
      <c r="D39" s="75"/>
      <c r="E39" s="75"/>
      <c r="F39" s="75"/>
      <c r="G39" s="75"/>
      <c r="H39" s="67"/>
    </row>
    <row r="40" spans="1:8" ht="12.75">
      <c r="A40">
        <f t="shared" si="1"/>
        <v>39</v>
      </c>
      <c r="B40" s="76"/>
      <c r="C40" s="75"/>
      <c r="D40" s="75"/>
      <c r="E40" s="75"/>
      <c r="F40" s="75"/>
      <c r="G40" s="75"/>
      <c r="H40" s="67"/>
    </row>
    <row r="41" spans="1:8" ht="12.75">
      <c r="A41">
        <f t="shared" si="1"/>
        <v>40</v>
      </c>
      <c r="B41" s="76"/>
      <c r="C41" s="75"/>
      <c r="D41" s="75"/>
      <c r="E41" s="75"/>
      <c r="F41" s="75"/>
      <c r="G41" s="75"/>
      <c r="H41" s="67"/>
    </row>
    <row r="42" spans="1:8" ht="12.75">
      <c r="A42">
        <f t="shared" si="1"/>
        <v>41</v>
      </c>
      <c r="B42" s="76"/>
      <c r="C42" s="75"/>
      <c r="D42" s="75"/>
      <c r="E42" s="75"/>
      <c r="F42" s="75"/>
      <c r="G42" s="75"/>
      <c r="H42" s="67"/>
    </row>
    <row r="43" spans="1:8" ht="12.75">
      <c r="A43">
        <f t="shared" si="1"/>
        <v>42</v>
      </c>
      <c r="B43" s="76"/>
      <c r="C43" s="75"/>
      <c r="D43" s="75"/>
      <c r="E43" s="75"/>
      <c r="F43" s="75"/>
      <c r="G43" s="75"/>
      <c r="H43" s="67"/>
    </row>
    <row r="44" spans="1:8" ht="12.75">
      <c r="A44">
        <f t="shared" si="1"/>
        <v>43</v>
      </c>
      <c r="B44" s="76"/>
      <c r="C44" s="75"/>
      <c r="D44" s="75"/>
      <c r="E44" s="75"/>
      <c r="F44" s="75"/>
      <c r="G44" s="75"/>
      <c r="H44" s="67"/>
    </row>
    <row r="45" spans="1:8" ht="12.75">
      <c r="A45">
        <f t="shared" si="1"/>
        <v>44</v>
      </c>
      <c r="B45" s="76"/>
      <c r="C45" s="75"/>
      <c r="D45" s="75"/>
      <c r="E45" s="75"/>
      <c r="F45" s="75"/>
      <c r="G45" s="75"/>
      <c r="H45" s="67"/>
    </row>
    <row r="46" spans="1:8" ht="12.75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>
      <c r="B78" s="76"/>
      <c r="C78" s="75"/>
      <c r="D78" s="75"/>
      <c r="E78" s="75"/>
      <c r="F78" s="75"/>
      <c r="G78" s="75"/>
    </row>
    <row r="79" spans="2:7" ht="12.75">
      <c r="B79" s="76"/>
      <c r="C79" s="75"/>
      <c r="D79" s="75"/>
      <c r="E79" s="75"/>
      <c r="F79" s="75"/>
      <c r="G79" s="75"/>
    </row>
    <row r="80" spans="2:7" ht="12.75">
      <c r="B80" s="76"/>
      <c r="C80" s="75"/>
      <c r="D80" s="75"/>
      <c r="E80" s="75"/>
      <c r="F80" s="75"/>
      <c r="G80" s="75"/>
    </row>
    <row r="81" spans="2:7" ht="12.75">
      <c r="B81" s="76"/>
      <c r="C81" s="75"/>
      <c r="D81" s="75"/>
      <c r="E81" s="75"/>
      <c r="F81" s="75"/>
      <c r="G81" s="75"/>
    </row>
    <row r="82" spans="2:7" ht="12.75">
      <c r="B82" s="76"/>
      <c r="C82" s="75"/>
      <c r="D82" s="75"/>
      <c r="E82" s="75"/>
      <c r="F82" s="75"/>
      <c r="G82" s="75"/>
    </row>
    <row r="83" spans="2:7" ht="12.75">
      <c r="B83" s="76"/>
      <c r="C83" s="75"/>
      <c r="D83" s="75"/>
      <c r="E83" s="75"/>
      <c r="F83" s="75"/>
      <c r="G83" s="75"/>
    </row>
    <row r="84" spans="2:7" ht="12.75">
      <c r="B84" s="76"/>
      <c r="C84" s="75"/>
      <c r="D84" s="75"/>
      <c r="E84" s="75"/>
      <c r="F84" s="75"/>
      <c r="G84" s="75"/>
    </row>
    <row r="85" spans="2:7" ht="12.75">
      <c r="B85" s="76"/>
      <c r="C85" s="75"/>
      <c r="D85" s="75"/>
      <c r="E85" s="75"/>
      <c r="F85" s="75"/>
      <c r="G85" s="75"/>
    </row>
    <row r="86" spans="2:7" ht="12.75">
      <c r="B86" s="76"/>
      <c r="C86" s="75"/>
      <c r="D86" s="75"/>
      <c r="E86" s="75"/>
      <c r="F86" s="75"/>
      <c r="G86" s="75"/>
    </row>
    <row r="87" spans="2:7" ht="12.75">
      <c r="B87" s="76"/>
      <c r="C87" s="75"/>
      <c r="D87" s="75"/>
      <c r="E87" s="75"/>
      <c r="F87" s="75"/>
      <c r="G87" s="75"/>
    </row>
    <row r="88" spans="2:7" ht="12.75">
      <c r="B88" s="76"/>
      <c r="C88" s="75"/>
      <c r="D88" s="75"/>
      <c r="E88" s="75"/>
      <c r="F88" s="75"/>
      <c r="G88" s="75"/>
    </row>
    <row r="89" spans="2:7" ht="12.75">
      <c r="B89" s="76"/>
      <c r="C89" s="75"/>
      <c r="D89" s="75"/>
      <c r="E89" s="75"/>
      <c r="F89" s="75"/>
      <c r="G89" s="75"/>
    </row>
    <row r="90" spans="2:7" ht="12.75">
      <c r="B90" s="76"/>
      <c r="C90" s="75"/>
      <c r="D90" s="75"/>
      <c r="E90" s="75"/>
      <c r="F90" s="75"/>
      <c r="G90" s="75"/>
    </row>
    <row r="91" spans="2:7" ht="12.75">
      <c r="B91" s="76"/>
      <c r="C91" s="75"/>
      <c r="D91" s="75"/>
      <c r="E91" s="75"/>
      <c r="F91" s="75"/>
      <c r="G91" s="75"/>
    </row>
    <row r="92" spans="2:7" ht="12.75">
      <c r="B92" s="76"/>
      <c r="C92" s="75"/>
      <c r="D92" s="75"/>
      <c r="E92" s="75"/>
      <c r="F92" s="75"/>
      <c r="G92" s="75"/>
    </row>
    <row r="93" spans="2:7" ht="12.75">
      <c r="B93" s="76"/>
      <c r="C93" s="75"/>
      <c r="D93" s="75"/>
      <c r="E93" s="75"/>
      <c r="F93" s="75"/>
      <c r="G93" s="75"/>
    </row>
    <row r="94" spans="2:7" ht="12.75">
      <c r="B94" s="76"/>
      <c r="C94" s="75"/>
      <c r="D94" s="75"/>
      <c r="E94" s="75"/>
      <c r="F94" s="75"/>
      <c r="G94" s="75"/>
    </row>
    <row r="95" spans="2:7" ht="12.75">
      <c r="B95" s="76"/>
      <c r="C95" s="75"/>
      <c r="D95" s="75"/>
      <c r="E95" s="75"/>
      <c r="F95" s="75"/>
      <c r="G95" s="75"/>
    </row>
    <row r="96" spans="2:7" ht="12.75">
      <c r="B96" s="76"/>
      <c r="C96" s="75"/>
      <c r="D96" s="75"/>
      <c r="E96" s="75"/>
      <c r="F96" s="75"/>
      <c r="G96" s="75"/>
    </row>
    <row r="97" spans="2:7" ht="12.75">
      <c r="B97" s="76"/>
      <c r="C97" s="75"/>
      <c r="D97" s="75"/>
      <c r="E97" s="75"/>
      <c r="F97" s="75"/>
      <c r="G97" s="75"/>
    </row>
    <row r="98" spans="2:7" ht="12.75">
      <c r="B98" s="76"/>
      <c r="C98" s="75"/>
      <c r="D98" s="75"/>
      <c r="E98" s="75"/>
      <c r="F98" s="75"/>
      <c r="G98" s="75"/>
    </row>
    <row r="99" spans="2:7" ht="12.75">
      <c r="B99" s="76"/>
      <c r="C99" s="75"/>
      <c r="D99" s="75"/>
      <c r="E99" s="75"/>
      <c r="F99" s="75"/>
      <c r="G99" s="75"/>
    </row>
    <row r="100" spans="2:7" ht="12.75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0</v>
      </c>
      <c r="H476" s="189">
        <f>D496</f>
        <v>0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0</v>
      </c>
      <c r="H477" s="190">
        <f>G476</f>
        <v>0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0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0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0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0</v>
      </c>
      <c r="E483" s="288">
        <f>D483+D484+D485+D486</f>
        <v>0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0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0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0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0</v>
      </c>
      <c r="E487" s="291">
        <f>D487+D488+D489+D490</f>
        <v>0</v>
      </c>
      <c r="F487" s="288">
        <f>E487+E491+E495</f>
        <v>0</v>
      </c>
    </row>
    <row r="488" spans="2:6" ht="12.75">
      <c r="B488" s="3" t="s">
        <v>254</v>
      </c>
      <c r="C488" s="5" t="s">
        <v>2</v>
      </c>
      <c r="D488" s="5">
        <f t="shared" si="3"/>
        <v>0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0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0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0</v>
      </c>
      <c r="E491" s="291">
        <f>D491+D492+D493+D494</f>
        <v>0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0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0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0</v>
      </c>
      <c r="E495" s="7">
        <f>D495</f>
        <v>0</v>
      </c>
      <c r="F495" s="294"/>
    </row>
    <row r="496" spans="2:6" ht="12.75">
      <c r="B496" s="8" t="s">
        <v>259</v>
      </c>
      <c r="C496" s="9"/>
      <c r="D496" s="6">
        <f>SUM(D477:D495)</f>
        <v>0</v>
      </c>
      <c r="E496" s="10">
        <f>SUM(E477:E495)</f>
        <v>0</v>
      </c>
      <c r="F496" s="7">
        <f>SUM(F477:F495)</f>
        <v>0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1">
      <selection activeCell="G483" sqref="G483"/>
    </sheetView>
  </sheetViews>
  <sheetFormatPr defaultColWidth="11.00390625" defaultRowHeight="12.75"/>
  <cols>
    <col min="2" max="2" width="15.625" style="0" customWidth="1"/>
    <col min="3" max="3" width="19.00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39">
        <v>2269452</v>
      </c>
      <c r="C2" s="156" t="s">
        <v>414</v>
      </c>
      <c r="D2" s="39" t="s">
        <v>258</v>
      </c>
      <c r="E2" s="39">
        <v>1743</v>
      </c>
      <c r="F2" s="39">
        <v>116</v>
      </c>
      <c r="G2" s="39" t="s">
        <v>99</v>
      </c>
      <c r="H2" s="67"/>
    </row>
    <row r="3" spans="1:8" ht="12.75">
      <c r="A3">
        <f aca="true" t="shared" si="0" ref="A3:A34">A2+1</f>
        <v>2</v>
      </c>
      <c r="B3" s="39">
        <v>2591471</v>
      </c>
      <c r="C3" s="156" t="s">
        <v>419</v>
      </c>
      <c r="D3" s="157" t="s">
        <v>248</v>
      </c>
      <c r="E3" s="39">
        <v>1716</v>
      </c>
      <c r="F3" s="39">
        <v>114</v>
      </c>
      <c r="G3" s="39" t="s">
        <v>84</v>
      </c>
      <c r="H3" s="67"/>
    </row>
    <row r="4" spans="1:8" ht="12.75">
      <c r="A4">
        <f t="shared" si="0"/>
        <v>3</v>
      </c>
      <c r="B4" s="39">
        <v>2798923</v>
      </c>
      <c r="C4" s="47" t="s">
        <v>393</v>
      </c>
      <c r="D4" s="39" t="s">
        <v>250</v>
      </c>
      <c r="E4" s="39">
        <v>1658</v>
      </c>
      <c r="F4" s="39">
        <v>112</v>
      </c>
      <c r="G4" s="39" t="s">
        <v>144</v>
      </c>
      <c r="H4" s="67"/>
    </row>
    <row r="5" spans="1:8" ht="12.75">
      <c r="A5">
        <f t="shared" si="0"/>
        <v>4</v>
      </c>
      <c r="B5" s="39">
        <v>2269425</v>
      </c>
      <c r="C5" s="156" t="s">
        <v>420</v>
      </c>
      <c r="D5" s="157" t="s">
        <v>247</v>
      </c>
      <c r="E5" s="39">
        <v>1618</v>
      </c>
      <c r="F5" s="39">
        <v>110</v>
      </c>
      <c r="G5" s="39" t="s">
        <v>84</v>
      </c>
      <c r="H5" s="73"/>
    </row>
    <row r="6" spans="1:8" ht="12.75">
      <c r="A6">
        <f t="shared" si="0"/>
        <v>5</v>
      </c>
      <c r="B6" s="39">
        <v>1320316</v>
      </c>
      <c r="C6" s="47" t="s">
        <v>421</v>
      </c>
      <c r="D6" s="39" t="s">
        <v>247</v>
      </c>
      <c r="E6" s="39">
        <v>1605</v>
      </c>
      <c r="F6" s="39">
        <v>108</v>
      </c>
      <c r="G6" s="39" t="s">
        <v>45</v>
      </c>
      <c r="H6" s="67"/>
    </row>
    <row r="7" spans="1:8" ht="12.75">
      <c r="A7">
        <f t="shared" si="0"/>
        <v>6</v>
      </c>
      <c r="B7" s="39">
        <v>1005196</v>
      </c>
      <c r="C7" s="156" t="s">
        <v>400</v>
      </c>
      <c r="D7" s="39" t="s">
        <v>252</v>
      </c>
      <c r="E7" s="39">
        <v>1596</v>
      </c>
      <c r="F7" s="39">
        <v>106</v>
      </c>
      <c r="G7" s="39" t="s">
        <v>132</v>
      </c>
      <c r="H7" s="67"/>
    </row>
    <row r="8" spans="1:8" ht="12.75">
      <c r="A8">
        <f t="shared" si="0"/>
        <v>7</v>
      </c>
      <c r="B8" s="39">
        <v>2653281</v>
      </c>
      <c r="C8" s="47" t="s">
        <v>413</v>
      </c>
      <c r="D8" s="39" t="s">
        <v>249</v>
      </c>
      <c r="E8" s="39">
        <v>1588</v>
      </c>
      <c r="F8" s="39">
        <v>104</v>
      </c>
      <c r="G8" s="39" t="s">
        <v>99</v>
      </c>
      <c r="H8" s="67"/>
    </row>
    <row r="9" spans="1:8" ht="12.75">
      <c r="A9">
        <f t="shared" si="0"/>
        <v>8</v>
      </c>
      <c r="B9" s="39">
        <v>2590839</v>
      </c>
      <c r="C9" s="156" t="s">
        <v>92</v>
      </c>
      <c r="D9" s="157" t="s">
        <v>2</v>
      </c>
      <c r="E9" s="39">
        <v>1579</v>
      </c>
      <c r="F9" s="39">
        <v>102</v>
      </c>
      <c r="G9" s="39" t="s">
        <v>84</v>
      </c>
      <c r="H9" s="67"/>
    </row>
    <row r="10" spans="1:8" ht="12.75">
      <c r="A10">
        <f t="shared" si="0"/>
        <v>9</v>
      </c>
      <c r="B10" s="39">
        <v>2613612</v>
      </c>
      <c r="C10" s="47" t="s">
        <v>415</v>
      </c>
      <c r="D10" s="39" t="s">
        <v>249</v>
      </c>
      <c r="E10" s="39">
        <v>1576</v>
      </c>
      <c r="F10" s="39">
        <v>100</v>
      </c>
      <c r="G10" s="39" t="s">
        <v>84</v>
      </c>
      <c r="H10" s="67"/>
    </row>
    <row r="11" spans="1:8" ht="12.75">
      <c r="A11">
        <f t="shared" si="0"/>
        <v>10</v>
      </c>
      <c r="B11" s="39">
        <v>2519118</v>
      </c>
      <c r="C11" s="47" t="s">
        <v>422</v>
      </c>
      <c r="D11" s="39" t="s">
        <v>250</v>
      </c>
      <c r="E11" s="39">
        <v>1573</v>
      </c>
      <c r="F11" s="39">
        <v>98</v>
      </c>
      <c r="G11" s="39" t="s">
        <v>45</v>
      </c>
      <c r="H11" s="67"/>
    </row>
    <row r="12" spans="1:8" ht="12.75">
      <c r="A12">
        <f t="shared" si="0"/>
        <v>11</v>
      </c>
      <c r="B12" s="39">
        <v>2519456</v>
      </c>
      <c r="C12" s="47" t="s">
        <v>394</v>
      </c>
      <c r="D12" s="39" t="s">
        <v>249</v>
      </c>
      <c r="E12" s="39">
        <v>1572</v>
      </c>
      <c r="F12" s="39">
        <v>96</v>
      </c>
      <c r="G12" s="39" t="s">
        <v>144</v>
      </c>
      <c r="H12" s="67"/>
    </row>
    <row r="13" spans="1:8" ht="12.75">
      <c r="A13">
        <f t="shared" si="0"/>
        <v>12</v>
      </c>
      <c r="B13" s="39">
        <v>1027089</v>
      </c>
      <c r="C13" s="47" t="s">
        <v>195</v>
      </c>
      <c r="D13" s="39" t="s">
        <v>0</v>
      </c>
      <c r="E13" s="39">
        <v>1569</v>
      </c>
      <c r="F13" s="39">
        <v>94</v>
      </c>
      <c r="G13" s="39" t="s">
        <v>194</v>
      </c>
      <c r="H13" s="67"/>
    </row>
    <row r="14" spans="1:8" ht="12.75">
      <c r="A14">
        <f t="shared" si="0"/>
        <v>13</v>
      </c>
      <c r="B14" s="39">
        <v>1035924</v>
      </c>
      <c r="C14" s="47" t="s">
        <v>423</v>
      </c>
      <c r="D14" s="39" t="s">
        <v>0</v>
      </c>
      <c r="E14" s="39">
        <v>1566</v>
      </c>
      <c r="F14" s="39">
        <v>92</v>
      </c>
      <c r="G14" s="158" t="s">
        <v>427</v>
      </c>
      <c r="H14" s="67"/>
    </row>
    <row r="15" spans="1:8" ht="12.75">
      <c r="A15">
        <f t="shared" si="0"/>
        <v>14</v>
      </c>
      <c r="B15" s="39">
        <v>2663154</v>
      </c>
      <c r="C15" s="47" t="s">
        <v>402</v>
      </c>
      <c r="D15" s="39" t="s">
        <v>249</v>
      </c>
      <c r="E15" s="39">
        <v>1558</v>
      </c>
      <c r="F15" s="39">
        <v>90</v>
      </c>
      <c r="G15" s="158" t="s">
        <v>407</v>
      </c>
      <c r="H15" s="67"/>
    </row>
    <row r="16" spans="1:8" ht="12.75">
      <c r="A16">
        <f t="shared" si="0"/>
        <v>15</v>
      </c>
      <c r="B16" s="39">
        <v>1165108</v>
      </c>
      <c r="C16" s="47" t="s">
        <v>214</v>
      </c>
      <c r="D16" s="39" t="s">
        <v>0</v>
      </c>
      <c r="E16" s="39">
        <v>1526</v>
      </c>
      <c r="F16" s="39">
        <v>88</v>
      </c>
      <c r="G16" s="39" t="s">
        <v>211</v>
      </c>
      <c r="H16" s="67"/>
    </row>
    <row r="17" spans="1:8" ht="12.75">
      <c r="A17">
        <f t="shared" si="0"/>
        <v>16</v>
      </c>
      <c r="B17" s="39">
        <v>1087825</v>
      </c>
      <c r="C17" s="47" t="s">
        <v>75</v>
      </c>
      <c r="D17" s="39" t="s">
        <v>5</v>
      </c>
      <c r="E17" s="39">
        <v>1524</v>
      </c>
      <c r="F17" s="39">
        <v>86</v>
      </c>
      <c r="G17" s="39" t="s">
        <v>74</v>
      </c>
      <c r="H17" s="67"/>
    </row>
    <row r="18" spans="1:8" ht="12.75">
      <c r="A18">
        <f t="shared" si="0"/>
        <v>17</v>
      </c>
      <c r="B18" s="39">
        <v>2029595</v>
      </c>
      <c r="C18" s="156" t="s">
        <v>409</v>
      </c>
      <c r="D18" s="39" t="s">
        <v>249</v>
      </c>
      <c r="E18" s="39">
        <v>1519</v>
      </c>
      <c r="F18" s="39">
        <v>84</v>
      </c>
      <c r="G18" s="39" t="s">
        <v>99</v>
      </c>
      <c r="H18" s="67"/>
    </row>
    <row r="19" spans="1:8" ht="12.75">
      <c r="A19">
        <f t="shared" si="0"/>
        <v>18</v>
      </c>
      <c r="B19" s="39">
        <v>2273168</v>
      </c>
      <c r="C19" s="47" t="s">
        <v>145</v>
      </c>
      <c r="D19" s="39" t="s">
        <v>2</v>
      </c>
      <c r="E19" s="39">
        <v>1519</v>
      </c>
      <c r="F19" s="39">
        <v>84</v>
      </c>
      <c r="G19" s="39" t="s">
        <v>144</v>
      </c>
      <c r="H19" s="67"/>
    </row>
    <row r="20" spans="1:8" ht="12.75">
      <c r="A20">
        <f t="shared" si="0"/>
        <v>19</v>
      </c>
      <c r="B20" s="39">
        <v>2663163</v>
      </c>
      <c r="C20" s="47" t="s">
        <v>403</v>
      </c>
      <c r="D20" s="39" t="s">
        <v>2</v>
      </c>
      <c r="E20" s="39">
        <v>1517</v>
      </c>
      <c r="F20" s="39">
        <v>80</v>
      </c>
      <c r="G20" s="158" t="s">
        <v>407</v>
      </c>
      <c r="H20" s="67"/>
    </row>
    <row r="21" spans="1:8" ht="12.75">
      <c r="A21">
        <f t="shared" si="0"/>
        <v>20</v>
      </c>
      <c r="B21" s="39">
        <v>1001492</v>
      </c>
      <c r="C21" s="156" t="s">
        <v>339</v>
      </c>
      <c r="D21" s="157" t="s">
        <v>244</v>
      </c>
      <c r="E21" s="39">
        <v>1516</v>
      </c>
      <c r="F21" s="39">
        <v>78</v>
      </c>
      <c r="G21" s="39" t="s">
        <v>99</v>
      </c>
      <c r="H21" s="67"/>
    </row>
    <row r="22" spans="1:8" ht="12.75">
      <c r="A22">
        <f t="shared" si="0"/>
        <v>21</v>
      </c>
      <c r="B22" s="39">
        <v>1118766</v>
      </c>
      <c r="C22" s="47" t="s">
        <v>110</v>
      </c>
      <c r="D22" s="39" t="s">
        <v>5</v>
      </c>
      <c r="E22" s="39">
        <v>1508</v>
      </c>
      <c r="F22" s="39">
        <v>76</v>
      </c>
      <c r="G22" s="39" t="s">
        <v>99</v>
      </c>
      <c r="H22" s="67"/>
    </row>
    <row r="23" spans="1:8" ht="12.75">
      <c r="A23">
        <f t="shared" si="0"/>
        <v>22</v>
      </c>
      <c r="B23" s="39">
        <v>2519502</v>
      </c>
      <c r="C23" s="47" t="s">
        <v>380</v>
      </c>
      <c r="D23" s="39" t="s">
        <v>252</v>
      </c>
      <c r="E23" s="39">
        <v>1507</v>
      </c>
      <c r="F23" s="39">
        <v>74</v>
      </c>
      <c r="G23" s="39" t="s">
        <v>144</v>
      </c>
      <c r="H23" s="67"/>
    </row>
    <row r="24" spans="1:8" ht="12.75">
      <c r="A24">
        <f t="shared" si="0"/>
        <v>23</v>
      </c>
      <c r="B24" s="39">
        <v>2791082</v>
      </c>
      <c r="C24" s="47" t="s">
        <v>27</v>
      </c>
      <c r="D24" s="39" t="s">
        <v>0</v>
      </c>
      <c r="E24" s="39">
        <v>1500</v>
      </c>
      <c r="F24" s="39">
        <v>72</v>
      </c>
      <c r="G24" s="39" t="s">
        <v>211</v>
      </c>
      <c r="H24" s="67"/>
    </row>
    <row r="25" spans="1:8" ht="12.75">
      <c r="A25">
        <f t="shared" si="0"/>
        <v>24</v>
      </c>
      <c r="B25" s="39">
        <v>2576892</v>
      </c>
      <c r="C25" s="47" t="s">
        <v>85</v>
      </c>
      <c r="D25" s="39" t="s">
        <v>0</v>
      </c>
      <c r="E25" s="39">
        <v>1493</v>
      </c>
      <c r="F25" s="39">
        <v>70</v>
      </c>
      <c r="G25" s="39" t="s">
        <v>84</v>
      </c>
      <c r="H25" s="67"/>
    </row>
    <row r="26" spans="1:8" ht="12.75">
      <c r="A26">
        <f t="shared" si="0"/>
        <v>25</v>
      </c>
      <c r="B26" s="39">
        <v>2504126</v>
      </c>
      <c r="C26" s="47" t="s">
        <v>424</v>
      </c>
      <c r="D26" s="39" t="s">
        <v>252</v>
      </c>
      <c r="E26" s="39">
        <v>1481</v>
      </c>
      <c r="F26" s="39">
        <v>68</v>
      </c>
      <c r="G26" s="39" t="s">
        <v>84</v>
      </c>
      <c r="H26" s="67"/>
    </row>
    <row r="27" spans="1:8" ht="12.75">
      <c r="A27">
        <f t="shared" si="0"/>
        <v>26</v>
      </c>
      <c r="B27" s="39">
        <v>1051068</v>
      </c>
      <c r="C27" s="47" t="s">
        <v>146</v>
      </c>
      <c r="D27" s="39" t="s">
        <v>2</v>
      </c>
      <c r="E27" s="39">
        <v>1479</v>
      </c>
      <c r="F27" s="39">
        <v>66</v>
      </c>
      <c r="G27" s="39" t="s">
        <v>144</v>
      </c>
      <c r="H27" s="67"/>
    </row>
    <row r="28" spans="1:8" ht="12.75">
      <c r="A28">
        <f t="shared" si="0"/>
        <v>27</v>
      </c>
      <c r="B28" s="39">
        <v>2548014</v>
      </c>
      <c r="C28" s="47" t="s">
        <v>133</v>
      </c>
      <c r="D28" s="39" t="s">
        <v>0</v>
      </c>
      <c r="E28" s="39">
        <v>1475</v>
      </c>
      <c r="F28" s="39">
        <v>64</v>
      </c>
      <c r="G28" s="39" t="s">
        <v>132</v>
      </c>
      <c r="H28" s="67"/>
    </row>
    <row r="29" spans="1:8" ht="12.75">
      <c r="A29">
        <f t="shared" si="0"/>
        <v>28</v>
      </c>
      <c r="B29" s="39">
        <v>1069948</v>
      </c>
      <c r="C29" s="47" t="s">
        <v>216</v>
      </c>
      <c r="D29" s="39" t="s">
        <v>5</v>
      </c>
      <c r="E29" s="39">
        <v>1473</v>
      </c>
      <c r="F29" s="39">
        <v>62</v>
      </c>
      <c r="G29" s="39" t="s">
        <v>211</v>
      </c>
      <c r="H29" s="67"/>
    </row>
    <row r="30" spans="1:8" ht="12.75">
      <c r="A30">
        <f t="shared" si="0"/>
        <v>29</v>
      </c>
      <c r="B30" s="39">
        <v>1112133</v>
      </c>
      <c r="C30" s="47" t="s">
        <v>182</v>
      </c>
      <c r="D30" s="39" t="s">
        <v>2</v>
      </c>
      <c r="E30" s="39">
        <v>1472</v>
      </c>
      <c r="F30" s="39">
        <v>60</v>
      </c>
      <c r="G30" s="39" t="s">
        <v>181</v>
      </c>
      <c r="H30" s="67"/>
    </row>
    <row r="31" spans="1:8" ht="12.75">
      <c r="A31">
        <f t="shared" si="0"/>
        <v>30</v>
      </c>
      <c r="B31" s="39">
        <v>2511927</v>
      </c>
      <c r="C31" s="47" t="s">
        <v>418</v>
      </c>
      <c r="D31" s="39" t="s">
        <v>252</v>
      </c>
      <c r="E31" s="39">
        <v>1471</v>
      </c>
      <c r="F31" s="39">
        <v>58</v>
      </c>
      <c r="G31" s="39" t="s">
        <v>194</v>
      </c>
      <c r="H31" s="67"/>
    </row>
    <row r="32" spans="1:8" ht="12.75">
      <c r="A32">
        <f t="shared" si="0"/>
        <v>31</v>
      </c>
      <c r="B32" s="39">
        <v>1109823</v>
      </c>
      <c r="C32" s="47" t="s">
        <v>21</v>
      </c>
      <c r="D32" s="39" t="s">
        <v>5</v>
      </c>
      <c r="E32" s="39">
        <v>1467</v>
      </c>
      <c r="F32" s="39">
        <v>56</v>
      </c>
      <c r="G32" s="39" t="s">
        <v>26</v>
      </c>
      <c r="H32" s="67"/>
    </row>
    <row r="33" spans="1:8" ht="12.75">
      <c r="A33">
        <f t="shared" si="0"/>
        <v>32</v>
      </c>
      <c r="B33" s="39">
        <v>1065469</v>
      </c>
      <c r="C33" s="47" t="s">
        <v>77</v>
      </c>
      <c r="D33" s="39" t="s">
        <v>2</v>
      </c>
      <c r="E33" s="39">
        <v>1464</v>
      </c>
      <c r="F33" s="39">
        <v>54</v>
      </c>
      <c r="G33" s="39" t="s">
        <v>74</v>
      </c>
      <c r="H33" s="67"/>
    </row>
    <row r="34" spans="1:8" ht="12.75">
      <c r="A34">
        <f t="shared" si="0"/>
        <v>33</v>
      </c>
      <c r="B34" s="39">
        <v>1067985</v>
      </c>
      <c r="C34" s="47" t="s">
        <v>108</v>
      </c>
      <c r="D34" s="39" t="s">
        <v>7</v>
      </c>
      <c r="E34" s="39">
        <v>1446</v>
      </c>
      <c r="F34" s="39">
        <v>52</v>
      </c>
      <c r="G34" s="39" t="s">
        <v>99</v>
      </c>
      <c r="H34" s="67"/>
    </row>
    <row r="35" spans="1:8" ht="12.75">
      <c r="A35">
        <f aca="true" t="shared" si="1" ref="A35:A66">A34+1</f>
        <v>34</v>
      </c>
      <c r="B35" s="39">
        <v>1182242</v>
      </c>
      <c r="C35" s="47" t="s">
        <v>107</v>
      </c>
      <c r="D35" s="39" t="s">
        <v>5</v>
      </c>
      <c r="E35" s="39">
        <v>1439</v>
      </c>
      <c r="F35" s="39">
        <v>50</v>
      </c>
      <c r="G35" s="39" t="s">
        <v>99</v>
      </c>
      <c r="H35" s="67"/>
    </row>
    <row r="36" spans="1:8" ht="12.75">
      <c r="A36">
        <f t="shared" si="1"/>
        <v>35</v>
      </c>
      <c r="B36" s="39">
        <v>2705612</v>
      </c>
      <c r="C36" s="47" t="s">
        <v>89</v>
      </c>
      <c r="D36" s="39" t="s">
        <v>0</v>
      </c>
      <c r="E36" s="39">
        <v>1437</v>
      </c>
      <c r="F36" s="39">
        <v>48</v>
      </c>
      <c r="G36" s="39" t="s">
        <v>84</v>
      </c>
      <c r="H36" s="67"/>
    </row>
    <row r="37" spans="1:8" ht="12.75">
      <c r="A37">
        <f t="shared" si="1"/>
        <v>36</v>
      </c>
      <c r="B37" s="39">
        <v>1059624</v>
      </c>
      <c r="C37" s="47" t="s">
        <v>147</v>
      </c>
      <c r="D37" s="39" t="s">
        <v>0</v>
      </c>
      <c r="E37" s="39">
        <v>1415</v>
      </c>
      <c r="F37" s="39">
        <v>46</v>
      </c>
      <c r="G37" s="39" t="s">
        <v>144</v>
      </c>
      <c r="H37" s="67"/>
    </row>
    <row r="38" spans="1:8" ht="12.75">
      <c r="A38">
        <f t="shared" si="1"/>
        <v>37</v>
      </c>
      <c r="B38" s="39">
        <v>1008935</v>
      </c>
      <c r="C38" s="47" t="s">
        <v>404</v>
      </c>
      <c r="D38" s="39" t="s">
        <v>249</v>
      </c>
      <c r="E38" s="39">
        <v>1413</v>
      </c>
      <c r="F38" s="39">
        <v>44</v>
      </c>
      <c r="G38" s="39" t="s">
        <v>132</v>
      </c>
      <c r="H38" s="67"/>
    </row>
    <row r="39" spans="1:8" ht="12.75">
      <c r="A39">
        <f t="shared" si="1"/>
        <v>38</v>
      </c>
      <c r="B39" s="39">
        <v>1011559</v>
      </c>
      <c r="C39" s="47" t="s">
        <v>100</v>
      </c>
      <c r="D39" s="39" t="s">
        <v>0</v>
      </c>
      <c r="E39" s="39">
        <v>1413</v>
      </c>
      <c r="F39" s="39">
        <v>44</v>
      </c>
      <c r="G39" s="39" t="s">
        <v>99</v>
      </c>
      <c r="H39" s="67"/>
    </row>
    <row r="40" spans="1:8" ht="12.75">
      <c r="A40">
        <f t="shared" si="1"/>
        <v>39</v>
      </c>
      <c r="B40" s="39">
        <v>1083118</v>
      </c>
      <c r="C40" s="47" t="s">
        <v>47</v>
      </c>
      <c r="D40" s="39" t="s">
        <v>7</v>
      </c>
      <c r="E40" s="39">
        <v>1402</v>
      </c>
      <c r="F40" s="39">
        <v>40</v>
      </c>
      <c r="G40" s="39" t="s">
        <v>45</v>
      </c>
      <c r="H40" s="67"/>
    </row>
    <row r="41" spans="1:8" ht="12.75">
      <c r="A41">
        <f t="shared" si="1"/>
        <v>40</v>
      </c>
      <c r="B41" s="39">
        <v>2590344</v>
      </c>
      <c r="C41" s="47" t="s">
        <v>212</v>
      </c>
      <c r="D41" s="39" t="s">
        <v>0</v>
      </c>
      <c r="E41" s="39">
        <v>1396</v>
      </c>
      <c r="F41" s="39">
        <v>38</v>
      </c>
      <c r="G41" s="39" t="s">
        <v>211</v>
      </c>
      <c r="H41" s="67"/>
    </row>
    <row r="42" spans="1:8" ht="12.75">
      <c r="A42">
        <f t="shared" si="1"/>
        <v>41</v>
      </c>
      <c r="B42" s="39">
        <v>1059031</v>
      </c>
      <c r="C42" s="47" t="s">
        <v>148</v>
      </c>
      <c r="D42" s="39" t="s">
        <v>2</v>
      </c>
      <c r="E42" s="39">
        <v>1396</v>
      </c>
      <c r="F42" s="39">
        <v>38</v>
      </c>
      <c r="G42" s="39" t="s">
        <v>144</v>
      </c>
      <c r="H42" s="67"/>
    </row>
    <row r="43" spans="1:8" ht="12.75">
      <c r="A43">
        <f t="shared" si="1"/>
        <v>42</v>
      </c>
      <c r="B43" s="39">
        <v>2394701</v>
      </c>
      <c r="C43" s="47" t="s">
        <v>87</v>
      </c>
      <c r="D43" s="39" t="s">
        <v>0</v>
      </c>
      <c r="E43" s="39">
        <v>1389</v>
      </c>
      <c r="F43" s="39">
        <v>34</v>
      </c>
      <c r="G43" s="39" t="s">
        <v>84</v>
      </c>
      <c r="H43" s="67"/>
    </row>
    <row r="44" spans="1:8" ht="12.75">
      <c r="A44">
        <f t="shared" si="1"/>
        <v>43</v>
      </c>
      <c r="B44" s="39">
        <v>1044968</v>
      </c>
      <c r="C44" s="47" t="s">
        <v>95</v>
      </c>
      <c r="D44" s="39" t="s">
        <v>2</v>
      </c>
      <c r="E44" s="39">
        <v>1373</v>
      </c>
      <c r="F44" s="39">
        <v>32</v>
      </c>
      <c r="G44" s="39" t="s">
        <v>84</v>
      </c>
      <c r="H44" s="67"/>
    </row>
    <row r="45" spans="1:8" ht="12.75">
      <c r="A45">
        <f t="shared" si="1"/>
        <v>44</v>
      </c>
      <c r="B45" s="39">
        <v>2137215</v>
      </c>
      <c r="C45" s="47" t="s">
        <v>46</v>
      </c>
      <c r="D45" s="39" t="s">
        <v>2</v>
      </c>
      <c r="E45" s="39">
        <v>1372</v>
      </c>
      <c r="F45" s="39">
        <v>30</v>
      </c>
      <c r="G45" s="39" t="s">
        <v>45</v>
      </c>
      <c r="H45" s="67"/>
    </row>
    <row r="46" spans="1:8" ht="12.75">
      <c r="A46">
        <f t="shared" si="1"/>
        <v>45</v>
      </c>
      <c r="B46" s="39">
        <v>2269514</v>
      </c>
      <c r="C46" s="47" t="s">
        <v>267</v>
      </c>
      <c r="D46" s="39" t="s">
        <v>0</v>
      </c>
      <c r="E46" s="39">
        <v>1370</v>
      </c>
      <c r="F46" s="39">
        <v>28</v>
      </c>
      <c r="G46" s="39" t="s">
        <v>45</v>
      </c>
      <c r="H46" s="67"/>
    </row>
    <row r="47" spans="1:8" ht="12.75">
      <c r="A47">
        <f t="shared" si="1"/>
        <v>46</v>
      </c>
      <c r="B47" s="39">
        <v>1002319</v>
      </c>
      <c r="C47" s="47" t="s">
        <v>412</v>
      </c>
      <c r="D47" s="39" t="s">
        <v>244</v>
      </c>
      <c r="E47" s="39">
        <v>1362</v>
      </c>
      <c r="F47" s="39">
        <v>26</v>
      </c>
      <c r="G47" s="39" t="s">
        <v>99</v>
      </c>
      <c r="H47" s="67"/>
    </row>
    <row r="48" spans="1:8" ht="12.75">
      <c r="A48">
        <f t="shared" si="1"/>
        <v>47</v>
      </c>
      <c r="B48" s="39">
        <v>2388461</v>
      </c>
      <c r="C48" s="156" t="s">
        <v>302</v>
      </c>
      <c r="D48" s="157" t="s">
        <v>14</v>
      </c>
      <c r="E48" s="39">
        <v>1355</v>
      </c>
      <c r="F48" s="39">
        <v>24</v>
      </c>
      <c r="G48" s="39" t="s">
        <v>84</v>
      </c>
      <c r="H48" s="67"/>
    </row>
    <row r="49" spans="1:8" ht="12.75">
      <c r="A49">
        <f t="shared" si="1"/>
        <v>48</v>
      </c>
      <c r="B49" s="39">
        <v>2576824</v>
      </c>
      <c r="C49" s="47" t="s">
        <v>86</v>
      </c>
      <c r="D49" s="39" t="s">
        <v>0</v>
      </c>
      <c r="E49" s="39">
        <v>1348</v>
      </c>
      <c r="F49" s="39">
        <v>22</v>
      </c>
      <c r="G49" s="39" t="s">
        <v>84</v>
      </c>
      <c r="H49" s="67"/>
    </row>
    <row r="50" spans="1:8" ht="12.75">
      <c r="A50">
        <f t="shared" si="1"/>
        <v>49</v>
      </c>
      <c r="B50" s="39">
        <v>1104389</v>
      </c>
      <c r="C50" s="47" t="s">
        <v>103</v>
      </c>
      <c r="D50" s="39" t="s">
        <v>2</v>
      </c>
      <c r="E50" s="39">
        <v>1343</v>
      </c>
      <c r="F50" s="39">
        <v>20</v>
      </c>
      <c r="G50" s="39" t="s">
        <v>99</v>
      </c>
      <c r="H50" s="67"/>
    </row>
    <row r="51" spans="1:8" ht="12.75">
      <c r="A51">
        <f t="shared" si="1"/>
        <v>50</v>
      </c>
      <c r="B51" s="39">
        <v>1038695</v>
      </c>
      <c r="C51" s="47" t="s">
        <v>425</v>
      </c>
      <c r="D51" s="39" t="s">
        <v>22</v>
      </c>
      <c r="E51" s="39">
        <v>1316</v>
      </c>
      <c r="F51" s="39">
        <v>18</v>
      </c>
      <c r="G51" s="158" t="s">
        <v>427</v>
      </c>
      <c r="H51" s="67"/>
    </row>
    <row r="52" spans="1:8" ht="12.75">
      <c r="A52">
        <f t="shared" si="1"/>
        <v>51</v>
      </c>
      <c r="B52" s="39">
        <v>1128866</v>
      </c>
      <c r="C52" s="47" t="s">
        <v>155</v>
      </c>
      <c r="D52" s="39" t="s">
        <v>5</v>
      </c>
      <c r="E52" s="39">
        <v>1312</v>
      </c>
      <c r="F52" s="39">
        <v>16</v>
      </c>
      <c r="G52" s="39" t="s">
        <v>144</v>
      </c>
      <c r="H52" s="67"/>
    </row>
    <row r="53" spans="1:8" ht="12.75">
      <c r="A53">
        <f t="shared" si="1"/>
        <v>52</v>
      </c>
      <c r="B53" s="39">
        <v>2210341</v>
      </c>
      <c r="C53" s="47" t="s">
        <v>253</v>
      </c>
      <c r="D53" s="39" t="s">
        <v>7</v>
      </c>
      <c r="E53" s="39">
        <v>1309</v>
      </c>
      <c r="F53" s="39">
        <v>14</v>
      </c>
      <c r="G53" s="39" t="s">
        <v>84</v>
      </c>
      <c r="H53" s="67"/>
    </row>
    <row r="54" spans="1:8" ht="12.75">
      <c r="A54">
        <f t="shared" si="1"/>
        <v>53</v>
      </c>
      <c r="B54" s="39">
        <v>1192324</v>
      </c>
      <c r="C54" s="47" t="s">
        <v>426</v>
      </c>
      <c r="D54" s="39" t="s">
        <v>14</v>
      </c>
      <c r="E54" s="39">
        <v>1307</v>
      </c>
      <c r="F54" s="39">
        <v>12</v>
      </c>
      <c r="G54" s="158" t="s">
        <v>427</v>
      </c>
      <c r="H54" s="67"/>
    </row>
    <row r="55" spans="1:8" ht="12.75">
      <c r="A55">
        <f t="shared" si="1"/>
        <v>54</v>
      </c>
      <c r="B55" s="39">
        <v>1031603</v>
      </c>
      <c r="C55" s="47" t="s">
        <v>104</v>
      </c>
      <c r="D55" s="39" t="s">
        <v>5</v>
      </c>
      <c r="E55" s="39">
        <v>1284</v>
      </c>
      <c r="F55" s="39">
        <v>10</v>
      </c>
      <c r="G55" s="39" t="s">
        <v>99</v>
      </c>
      <c r="H55" s="67"/>
    </row>
    <row r="56" spans="1:8" ht="12.75">
      <c r="A56">
        <f t="shared" si="1"/>
        <v>55</v>
      </c>
      <c r="B56" s="39">
        <v>2152365</v>
      </c>
      <c r="C56" s="47" t="s">
        <v>48</v>
      </c>
      <c r="D56" s="39" t="s">
        <v>7</v>
      </c>
      <c r="E56" s="39">
        <v>1242</v>
      </c>
      <c r="F56" s="39">
        <v>8</v>
      </c>
      <c r="G56" s="39" t="s">
        <v>45</v>
      </c>
      <c r="H56" s="67"/>
    </row>
    <row r="57" spans="1:8" ht="12.75">
      <c r="A57">
        <f t="shared" si="1"/>
        <v>56</v>
      </c>
      <c r="B57" s="39">
        <v>1371508</v>
      </c>
      <c r="C57" s="47" t="s">
        <v>277</v>
      </c>
      <c r="D57" s="39" t="s">
        <v>22</v>
      </c>
      <c r="E57" s="39">
        <v>1200</v>
      </c>
      <c r="F57" s="39">
        <v>6</v>
      </c>
      <c r="G57" s="39" t="s">
        <v>99</v>
      </c>
      <c r="H57" s="67"/>
    </row>
    <row r="58" spans="1:8" ht="12.75">
      <c r="A58">
        <f t="shared" si="1"/>
        <v>57</v>
      </c>
      <c r="B58" s="39">
        <v>2213461</v>
      </c>
      <c r="C58" s="47" t="s">
        <v>150</v>
      </c>
      <c r="D58" s="39" t="s">
        <v>7</v>
      </c>
      <c r="E58" s="39">
        <v>1177</v>
      </c>
      <c r="F58" s="39">
        <v>4</v>
      </c>
      <c r="G58" s="39" t="s">
        <v>144</v>
      </c>
      <c r="H58" s="67"/>
    </row>
    <row r="59" spans="1:8" ht="12.75">
      <c r="A59">
        <f t="shared" si="1"/>
        <v>58</v>
      </c>
      <c r="B59" s="40">
        <v>1103559</v>
      </c>
      <c r="C59" s="48" t="s">
        <v>158</v>
      </c>
      <c r="D59" s="40" t="s">
        <v>14</v>
      </c>
      <c r="E59" s="40">
        <v>1162</v>
      </c>
      <c r="F59" s="40">
        <v>2</v>
      </c>
      <c r="G59" s="40" t="s">
        <v>144</v>
      </c>
      <c r="H59" s="67"/>
    </row>
    <row r="60" spans="1:8" ht="12.75">
      <c r="A60">
        <f t="shared" si="1"/>
        <v>59</v>
      </c>
      <c r="B60" s="68"/>
      <c r="C60" s="64"/>
      <c r="D60" s="64"/>
      <c r="E60" s="64"/>
      <c r="F60" s="64"/>
      <c r="G60" s="64"/>
      <c r="H60" s="67"/>
    </row>
    <row r="61" spans="1:8" ht="12.75">
      <c r="A61">
        <f t="shared" si="1"/>
        <v>60</v>
      </c>
      <c r="B61" s="69"/>
      <c r="C61" s="70"/>
      <c r="D61" s="70"/>
      <c r="E61" s="70"/>
      <c r="F61" s="70"/>
      <c r="G61" s="70"/>
      <c r="H61" s="67"/>
    </row>
    <row r="62" spans="1:7" ht="12.75">
      <c r="A62">
        <f t="shared" si="1"/>
        <v>61</v>
      </c>
      <c r="B62" s="14"/>
      <c r="C62" s="16"/>
      <c r="D62" s="17"/>
      <c r="E62" s="19"/>
      <c r="F62" s="20"/>
      <c r="G62" s="16"/>
    </row>
    <row r="63" spans="1:7" ht="12.75">
      <c r="A63">
        <f t="shared" si="1"/>
        <v>62</v>
      </c>
      <c r="B63" s="11"/>
      <c r="C63" s="16"/>
      <c r="D63" s="16"/>
      <c r="E63" s="19"/>
      <c r="F63" s="20"/>
      <c r="G63" s="16"/>
    </row>
    <row r="64" spans="1:7" ht="12.75">
      <c r="A64">
        <f t="shared" si="1"/>
        <v>63</v>
      </c>
      <c r="B64" s="12"/>
      <c r="C64" s="16"/>
      <c r="D64" s="16"/>
      <c r="E64" s="19"/>
      <c r="F64" s="20"/>
      <c r="G64" s="16"/>
    </row>
    <row r="65" spans="1:7" ht="12.75">
      <c r="A65">
        <f t="shared" si="1"/>
        <v>64</v>
      </c>
      <c r="B65" s="13"/>
      <c r="C65" s="16"/>
      <c r="D65" s="16"/>
      <c r="E65" s="19"/>
      <c r="F65" s="20"/>
      <c r="G65" s="16"/>
    </row>
    <row r="66" spans="1:7" ht="12.75">
      <c r="A66">
        <f t="shared" si="1"/>
        <v>65</v>
      </c>
      <c r="B66" s="13"/>
      <c r="C66" s="16"/>
      <c r="D66" s="16"/>
      <c r="E66" s="19"/>
      <c r="F66" s="20"/>
      <c r="G66" s="16"/>
    </row>
    <row r="67" spans="1:7" ht="12.75">
      <c r="A67">
        <f aca="true" t="shared" si="2" ref="A67:A73">A66+1</f>
        <v>66</v>
      </c>
      <c r="B67" s="11"/>
      <c r="C67" s="16"/>
      <c r="D67" s="16"/>
      <c r="E67" s="19"/>
      <c r="F67" s="20"/>
      <c r="G67" s="16"/>
    </row>
    <row r="68" spans="1:7" ht="12.75">
      <c r="A68">
        <f t="shared" si="2"/>
        <v>67</v>
      </c>
      <c r="B68" s="11"/>
      <c r="C68" s="16"/>
      <c r="D68" s="16"/>
      <c r="E68" s="19"/>
      <c r="F68" s="20"/>
      <c r="G68" s="16"/>
    </row>
    <row r="69" spans="1:7" ht="12.75">
      <c r="A69">
        <f t="shared" si="2"/>
        <v>68</v>
      </c>
      <c r="B69" s="11"/>
      <c r="C69" s="16"/>
      <c r="D69" s="16"/>
      <c r="E69" s="19"/>
      <c r="F69" s="20"/>
      <c r="G69" s="16"/>
    </row>
    <row r="70" spans="1:7" ht="12.75">
      <c r="A70">
        <f t="shared" si="2"/>
        <v>69</v>
      </c>
      <c r="B70" s="13"/>
      <c r="C70" s="16"/>
      <c r="D70" s="16"/>
      <c r="E70" s="19"/>
      <c r="F70" s="20"/>
      <c r="G70" s="16"/>
    </row>
    <row r="71" spans="1:7" ht="12.75">
      <c r="A71">
        <f t="shared" si="2"/>
        <v>70</v>
      </c>
      <c r="B71" s="11"/>
      <c r="C71" s="16"/>
      <c r="D71" s="16"/>
      <c r="E71" s="19"/>
      <c r="F71" s="20"/>
      <c r="G71" s="16"/>
    </row>
    <row r="72" spans="1:7" ht="12.75">
      <c r="A72">
        <f t="shared" si="2"/>
        <v>71</v>
      </c>
      <c r="B72" s="11"/>
      <c r="C72" s="16"/>
      <c r="D72" s="16"/>
      <c r="E72" s="19"/>
      <c r="F72" s="20"/>
      <c r="G72" s="16"/>
    </row>
    <row r="73" spans="1:7" ht="12.75">
      <c r="A73">
        <f t="shared" si="2"/>
        <v>72</v>
      </c>
      <c r="B73" s="15"/>
      <c r="C73" s="18"/>
      <c r="D73" s="18"/>
      <c r="E73" s="21"/>
      <c r="F73" s="22"/>
      <c r="G73" s="18"/>
    </row>
    <row r="74" ht="12.75">
      <c r="G74" s="7"/>
    </row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6" spans="7:11" ht="12.75">
      <c r="G476" s="128">
        <f>COUNTIF(G2:G475,"X**")</f>
        <v>53</v>
      </c>
      <c r="H476" s="189">
        <f>D496</f>
        <v>58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16</v>
      </c>
      <c r="H477" s="190">
        <f>G476</f>
        <v>53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16</v>
      </c>
      <c r="I478" s="41" t="s">
        <v>263</v>
      </c>
      <c r="J478" s="41" t="s">
        <v>265</v>
      </c>
      <c r="K478" s="143">
        <v>1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1</v>
      </c>
      <c r="F479" s="289"/>
      <c r="H479" s="191">
        <f>H477-H478+K478</f>
        <v>38</v>
      </c>
      <c r="I479" s="286" t="s">
        <v>269</v>
      </c>
      <c r="J479" s="286"/>
      <c r="K479" s="287"/>
    </row>
    <row r="480" spans="2:11" ht="12.75">
      <c r="B480" s="3" t="s">
        <v>254</v>
      </c>
      <c r="C480" s="4" t="s">
        <v>258</v>
      </c>
      <c r="D480" s="4">
        <f t="shared" si="3"/>
        <v>1</v>
      </c>
      <c r="E480" s="290"/>
      <c r="F480" s="289"/>
      <c r="H480" s="110"/>
      <c r="I480" s="110"/>
      <c r="J480" s="110"/>
      <c r="K480" s="110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2</v>
      </c>
      <c r="E483" s="288">
        <f>D483+D484+D485+D486</f>
        <v>14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2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6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4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13</v>
      </c>
      <c r="E487" s="291">
        <f>D487+D488+D489+D490</f>
        <v>35</v>
      </c>
      <c r="F487" s="288">
        <f>E487+E491+E495</f>
        <v>42</v>
      </c>
    </row>
    <row r="488" spans="2:6" ht="12.75">
      <c r="B488" s="3" t="s">
        <v>254</v>
      </c>
      <c r="C488" s="5" t="s">
        <v>2</v>
      </c>
      <c r="D488" s="5">
        <f t="shared" si="3"/>
        <v>10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7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5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0</v>
      </c>
      <c r="E491" s="291">
        <f>D491+D492+D493+D494</f>
        <v>5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2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2</v>
      </c>
      <c r="E495" s="7">
        <f>D495</f>
        <v>2</v>
      </c>
      <c r="F495" s="294"/>
    </row>
    <row r="496" spans="2:6" ht="12.75">
      <c r="B496" s="8" t="s">
        <v>259</v>
      </c>
      <c r="C496" s="9"/>
      <c r="D496" s="6">
        <f>SUM(D477:D495)</f>
        <v>58</v>
      </c>
      <c r="E496" s="10">
        <f>SUM(E477:E495)</f>
        <v>58</v>
      </c>
      <c r="F496" s="7">
        <f>SUM(F477:F495)</f>
        <v>58</v>
      </c>
    </row>
  </sheetData>
  <mergeCells count="11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7:J477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1">
      <selection activeCell="C8" sqref="C8"/>
    </sheetView>
  </sheetViews>
  <sheetFormatPr defaultColWidth="11.00390625" defaultRowHeight="12.75"/>
  <cols>
    <col min="1" max="1" width="11.00390625" style="110" customWidth="1"/>
    <col min="2" max="2" width="12.625" style="110" customWidth="1"/>
    <col min="3" max="3" width="19.875" style="110" customWidth="1"/>
    <col min="4" max="4" width="7.50390625" style="110" customWidth="1"/>
    <col min="5" max="6" width="5.875" style="110" customWidth="1"/>
    <col min="7" max="7" width="8.50390625" style="110" customWidth="1"/>
    <col min="8" max="8" width="5.875" style="110" customWidth="1"/>
    <col min="9" max="9" width="10.125" style="110" customWidth="1"/>
    <col min="10" max="10" width="13.50390625" style="110" customWidth="1"/>
    <col min="11" max="11" width="4.375" style="110" customWidth="1"/>
    <col min="12" max="16384" width="11.00390625" style="110" customWidth="1"/>
  </cols>
  <sheetData>
    <row r="1" spans="2:7" s="108" customFormat="1" ht="12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7" ht="12">
      <c r="A2" s="110">
        <v>1</v>
      </c>
      <c r="B2" s="179">
        <v>2334047</v>
      </c>
      <c r="C2" s="111" t="s">
        <v>375</v>
      </c>
      <c r="D2" s="112" t="s">
        <v>256</v>
      </c>
      <c r="E2" s="113">
        <v>1791</v>
      </c>
      <c r="F2" s="110">
        <v>104</v>
      </c>
      <c r="G2" s="104" t="s">
        <v>211</v>
      </c>
    </row>
    <row r="3" spans="1:7" ht="12">
      <c r="A3" s="110">
        <f>A2+1</f>
        <v>2</v>
      </c>
      <c r="B3" s="179">
        <v>1147876</v>
      </c>
      <c r="C3" s="111" t="s">
        <v>376</v>
      </c>
      <c r="D3" s="112" t="s">
        <v>256</v>
      </c>
      <c r="E3" s="113">
        <v>1767</v>
      </c>
      <c r="F3" s="110">
        <v>102</v>
      </c>
      <c r="G3" s="104" t="s">
        <v>211</v>
      </c>
    </row>
    <row r="4" spans="1:7" ht="12">
      <c r="A4" s="110">
        <f aca="true" t="shared" si="0" ref="A4:A67">A3+1</f>
        <v>3</v>
      </c>
      <c r="B4" s="179">
        <v>3141662</v>
      </c>
      <c r="C4" s="111" t="s">
        <v>377</v>
      </c>
      <c r="D4" s="112" t="s">
        <v>247</v>
      </c>
      <c r="E4" s="113">
        <v>1578</v>
      </c>
      <c r="F4" s="110">
        <v>100</v>
      </c>
      <c r="G4" s="104" t="s">
        <v>211</v>
      </c>
    </row>
    <row r="5" spans="1:7" ht="12">
      <c r="A5" s="110">
        <f t="shared" si="0"/>
        <v>4</v>
      </c>
      <c r="B5" s="180">
        <v>1059624</v>
      </c>
      <c r="C5" s="114" t="s">
        <v>147</v>
      </c>
      <c r="D5" s="115" t="s">
        <v>0</v>
      </c>
      <c r="E5" s="113">
        <v>1549</v>
      </c>
      <c r="F5" s="110">
        <v>98</v>
      </c>
      <c r="G5" s="105" t="s">
        <v>144</v>
      </c>
    </row>
    <row r="6" spans="1:7" ht="12">
      <c r="A6" s="110">
        <f t="shared" si="0"/>
        <v>5</v>
      </c>
      <c r="B6" s="181">
        <v>2360504</v>
      </c>
      <c r="C6" s="116" t="s">
        <v>378</v>
      </c>
      <c r="D6" s="117" t="s">
        <v>247</v>
      </c>
      <c r="E6" s="113">
        <v>1514</v>
      </c>
      <c r="F6" s="110">
        <v>96</v>
      </c>
      <c r="G6" s="106" t="s">
        <v>211</v>
      </c>
    </row>
    <row r="7" spans="1:7" ht="12">
      <c r="A7" s="110">
        <f t="shared" si="0"/>
        <v>6</v>
      </c>
      <c r="B7" s="179">
        <v>2334038</v>
      </c>
      <c r="C7" s="111" t="s">
        <v>379</v>
      </c>
      <c r="D7" s="112" t="s">
        <v>252</v>
      </c>
      <c r="E7" s="113">
        <v>1499</v>
      </c>
      <c r="F7" s="110">
        <v>94</v>
      </c>
      <c r="G7" s="104" t="s">
        <v>211</v>
      </c>
    </row>
    <row r="8" spans="1:7" ht="12">
      <c r="A8" s="110">
        <f t="shared" si="0"/>
        <v>7</v>
      </c>
      <c r="B8" s="181">
        <v>2519502</v>
      </c>
      <c r="C8" s="116" t="s">
        <v>380</v>
      </c>
      <c r="D8" s="117" t="s">
        <v>252</v>
      </c>
      <c r="E8" s="113">
        <v>1489</v>
      </c>
      <c r="F8" s="110">
        <v>92</v>
      </c>
      <c r="G8" s="106" t="s">
        <v>144</v>
      </c>
    </row>
    <row r="9" spans="1:7" ht="12">
      <c r="A9" s="110">
        <f t="shared" si="0"/>
        <v>8</v>
      </c>
      <c r="B9" s="181">
        <v>1173822</v>
      </c>
      <c r="C9" s="116" t="s">
        <v>381</v>
      </c>
      <c r="D9" s="117" t="s">
        <v>250</v>
      </c>
      <c r="E9" s="113">
        <v>1483</v>
      </c>
      <c r="F9" s="110">
        <v>90</v>
      </c>
      <c r="G9" s="107" t="s">
        <v>387</v>
      </c>
    </row>
    <row r="10" spans="1:7" ht="12">
      <c r="A10" s="110">
        <f t="shared" si="0"/>
        <v>9</v>
      </c>
      <c r="B10" s="179">
        <v>2189554</v>
      </c>
      <c r="C10" s="111" t="s">
        <v>270</v>
      </c>
      <c r="D10" s="112" t="s">
        <v>0</v>
      </c>
      <c r="E10" s="113">
        <v>1483</v>
      </c>
      <c r="F10" s="110">
        <v>90</v>
      </c>
      <c r="G10" s="104" t="s">
        <v>26</v>
      </c>
    </row>
    <row r="11" spans="1:7" ht="12">
      <c r="A11" s="110">
        <f t="shared" si="0"/>
        <v>10</v>
      </c>
      <c r="B11" s="181">
        <v>2517932</v>
      </c>
      <c r="C11" s="116" t="s">
        <v>382</v>
      </c>
      <c r="D11" s="117" t="s">
        <v>247</v>
      </c>
      <c r="E11" s="113">
        <v>1477</v>
      </c>
      <c r="F11" s="110">
        <v>86</v>
      </c>
      <c r="G11" s="106" t="s">
        <v>203</v>
      </c>
    </row>
    <row r="12" spans="1:7" ht="12">
      <c r="A12" s="110">
        <f t="shared" si="0"/>
        <v>11</v>
      </c>
      <c r="B12" s="181">
        <v>1840769</v>
      </c>
      <c r="C12" s="116" t="s">
        <v>383</v>
      </c>
      <c r="D12" s="117" t="s">
        <v>252</v>
      </c>
      <c r="E12" s="113">
        <v>1449</v>
      </c>
      <c r="F12" s="110">
        <v>84</v>
      </c>
      <c r="G12" s="106" t="s">
        <v>44</v>
      </c>
    </row>
    <row r="13" spans="1:7" ht="12">
      <c r="A13" s="110">
        <f t="shared" si="0"/>
        <v>12</v>
      </c>
      <c r="B13" s="181">
        <v>2066987</v>
      </c>
      <c r="C13" s="116" t="s">
        <v>384</v>
      </c>
      <c r="D13" s="117" t="s">
        <v>252</v>
      </c>
      <c r="E13" s="113">
        <v>1444</v>
      </c>
      <c r="F13" s="110">
        <v>82</v>
      </c>
      <c r="G13" s="106" t="s">
        <v>26</v>
      </c>
    </row>
    <row r="14" spans="1:7" ht="12">
      <c r="A14" s="110">
        <f t="shared" si="0"/>
        <v>13</v>
      </c>
      <c r="B14" s="181">
        <v>2122684</v>
      </c>
      <c r="C14" s="116" t="s">
        <v>52</v>
      </c>
      <c r="D14" s="117" t="s">
        <v>0</v>
      </c>
      <c r="E14" s="113">
        <v>1438</v>
      </c>
      <c r="F14" s="110">
        <v>80</v>
      </c>
      <c r="G14" s="106" t="s">
        <v>51</v>
      </c>
    </row>
    <row r="15" spans="1:7" ht="12">
      <c r="A15" s="110">
        <f t="shared" si="0"/>
        <v>14</v>
      </c>
      <c r="B15" s="181">
        <v>1135756</v>
      </c>
      <c r="C15" s="116" t="s">
        <v>385</v>
      </c>
      <c r="D15" s="117" t="s">
        <v>247</v>
      </c>
      <c r="E15" s="113">
        <v>1438</v>
      </c>
      <c r="F15" s="110">
        <v>80</v>
      </c>
      <c r="G15" s="106" t="s">
        <v>211</v>
      </c>
    </row>
    <row r="16" spans="1:7" ht="12">
      <c r="A16" s="110">
        <f t="shared" si="0"/>
        <v>15</v>
      </c>
      <c r="B16" s="181">
        <v>2590344</v>
      </c>
      <c r="C16" s="116" t="s">
        <v>212</v>
      </c>
      <c r="D16" s="117" t="s">
        <v>0</v>
      </c>
      <c r="E16" s="113">
        <v>1428</v>
      </c>
      <c r="F16" s="110">
        <v>76</v>
      </c>
      <c r="G16" s="106" t="s">
        <v>211</v>
      </c>
    </row>
    <row r="17" spans="1:7" ht="12">
      <c r="A17" s="110">
        <f t="shared" si="0"/>
        <v>16</v>
      </c>
      <c r="B17" s="181">
        <v>2692660</v>
      </c>
      <c r="C17" s="116" t="s">
        <v>29</v>
      </c>
      <c r="D17" s="117" t="s">
        <v>5</v>
      </c>
      <c r="E17" s="113">
        <v>1414</v>
      </c>
      <c r="F17" s="110">
        <v>74</v>
      </c>
      <c r="G17" s="106" t="s">
        <v>44</v>
      </c>
    </row>
    <row r="18" spans="1:7" ht="12">
      <c r="A18" s="110">
        <f t="shared" si="0"/>
        <v>17</v>
      </c>
      <c r="B18" s="181">
        <v>2273168</v>
      </c>
      <c r="C18" s="116" t="s">
        <v>145</v>
      </c>
      <c r="D18" s="117" t="s">
        <v>2</v>
      </c>
      <c r="E18" s="113">
        <v>1412</v>
      </c>
      <c r="F18" s="110">
        <v>72</v>
      </c>
      <c r="G18" s="106" t="s">
        <v>144</v>
      </c>
    </row>
    <row r="19" spans="1:7" ht="12">
      <c r="A19" s="110">
        <f t="shared" si="0"/>
        <v>18</v>
      </c>
      <c r="B19" s="181">
        <v>1109823</v>
      </c>
      <c r="C19" s="116" t="s">
        <v>21</v>
      </c>
      <c r="D19" s="117" t="s">
        <v>5</v>
      </c>
      <c r="E19" s="113">
        <v>1405</v>
      </c>
      <c r="F19" s="110">
        <v>70</v>
      </c>
      <c r="G19" s="106" t="s">
        <v>26</v>
      </c>
    </row>
    <row r="20" spans="1:7" ht="12">
      <c r="A20" s="110">
        <f t="shared" si="0"/>
        <v>19</v>
      </c>
      <c r="B20" s="181">
        <v>2286684</v>
      </c>
      <c r="C20" s="116" t="s">
        <v>1</v>
      </c>
      <c r="D20" s="117" t="s">
        <v>2</v>
      </c>
      <c r="E20" s="113">
        <v>1404</v>
      </c>
      <c r="F20" s="110">
        <v>68</v>
      </c>
      <c r="G20" s="106" t="s">
        <v>26</v>
      </c>
    </row>
    <row r="21" spans="1:7" ht="12">
      <c r="A21" s="110">
        <f t="shared" si="0"/>
        <v>20</v>
      </c>
      <c r="B21" s="181">
        <v>1069948</v>
      </c>
      <c r="C21" s="116" t="s">
        <v>216</v>
      </c>
      <c r="D21" s="117" t="s">
        <v>5</v>
      </c>
      <c r="E21" s="113">
        <v>1403</v>
      </c>
      <c r="F21" s="110">
        <v>66</v>
      </c>
      <c r="G21" s="106" t="s">
        <v>211</v>
      </c>
    </row>
    <row r="22" spans="1:7" ht="12">
      <c r="A22" s="110">
        <f t="shared" si="0"/>
        <v>21</v>
      </c>
      <c r="B22" s="181">
        <v>2791082</v>
      </c>
      <c r="C22" s="116" t="s">
        <v>27</v>
      </c>
      <c r="D22" s="117" t="s">
        <v>0</v>
      </c>
      <c r="E22" s="113">
        <v>1384</v>
      </c>
      <c r="F22" s="110">
        <v>64</v>
      </c>
      <c r="G22" s="106" t="s">
        <v>211</v>
      </c>
    </row>
    <row r="23" spans="1:7" ht="12">
      <c r="A23" s="110">
        <f t="shared" si="0"/>
        <v>22</v>
      </c>
      <c r="B23" s="179">
        <v>2334011</v>
      </c>
      <c r="C23" s="111" t="s">
        <v>386</v>
      </c>
      <c r="D23" s="112" t="s">
        <v>246</v>
      </c>
      <c r="E23" s="113">
        <v>1377</v>
      </c>
      <c r="F23" s="110">
        <v>62</v>
      </c>
      <c r="G23" s="104" t="s">
        <v>211</v>
      </c>
    </row>
    <row r="24" spans="1:7" ht="12">
      <c r="A24" s="110">
        <f t="shared" si="0"/>
        <v>23</v>
      </c>
      <c r="B24" s="181">
        <v>1140101</v>
      </c>
      <c r="C24" s="116" t="s">
        <v>215</v>
      </c>
      <c r="D24" s="117" t="s">
        <v>2</v>
      </c>
      <c r="E24" s="113">
        <v>1376</v>
      </c>
      <c r="F24" s="110">
        <v>60</v>
      </c>
      <c r="G24" s="106" t="s">
        <v>211</v>
      </c>
    </row>
    <row r="25" spans="1:7" ht="12">
      <c r="A25" s="110">
        <f t="shared" si="0"/>
        <v>24</v>
      </c>
      <c r="B25" s="181">
        <v>1051068</v>
      </c>
      <c r="C25" s="116" t="s">
        <v>146</v>
      </c>
      <c r="D25" s="117" t="s">
        <v>2</v>
      </c>
      <c r="E25" s="113">
        <v>1374</v>
      </c>
      <c r="F25" s="110">
        <v>58</v>
      </c>
      <c r="G25" s="106" t="s">
        <v>144</v>
      </c>
    </row>
    <row r="26" spans="1:7" ht="12">
      <c r="A26" s="110">
        <f t="shared" si="0"/>
        <v>25</v>
      </c>
      <c r="B26" s="181">
        <v>2600526</v>
      </c>
      <c r="C26" s="116" t="s">
        <v>213</v>
      </c>
      <c r="D26" s="117" t="s">
        <v>0</v>
      </c>
      <c r="E26" s="113">
        <v>1374</v>
      </c>
      <c r="F26" s="110">
        <v>58</v>
      </c>
      <c r="G26" s="106" t="s">
        <v>211</v>
      </c>
    </row>
    <row r="27" spans="1:7" ht="12">
      <c r="A27" s="110">
        <f t="shared" si="0"/>
        <v>26</v>
      </c>
      <c r="B27" s="181">
        <v>2692642</v>
      </c>
      <c r="C27" s="116" t="s">
        <v>31</v>
      </c>
      <c r="D27" s="117" t="s">
        <v>5</v>
      </c>
      <c r="E27" s="113">
        <v>1363</v>
      </c>
      <c r="F27" s="110">
        <v>54</v>
      </c>
      <c r="G27" s="106" t="s">
        <v>44</v>
      </c>
    </row>
    <row r="28" spans="1:7" ht="12">
      <c r="A28" s="110">
        <f t="shared" si="0"/>
        <v>27</v>
      </c>
      <c r="B28" s="182">
        <v>1059031</v>
      </c>
      <c r="C28" s="118" t="s">
        <v>148</v>
      </c>
      <c r="D28" s="117" t="s">
        <v>2</v>
      </c>
      <c r="E28" s="113">
        <v>1360</v>
      </c>
      <c r="F28" s="110">
        <v>52</v>
      </c>
      <c r="G28" s="106" t="s">
        <v>144</v>
      </c>
    </row>
    <row r="29" spans="1:7" ht="12">
      <c r="A29" s="110">
        <f t="shared" si="0"/>
        <v>28</v>
      </c>
      <c r="B29" s="181">
        <v>1165108</v>
      </c>
      <c r="C29" s="116" t="s">
        <v>214</v>
      </c>
      <c r="D29" s="117" t="s">
        <v>0</v>
      </c>
      <c r="E29" s="113">
        <v>1351</v>
      </c>
      <c r="F29" s="110">
        <v>50</v>
      </c>
      <c r="G29" s="106" t="s">
        <v>211</v>
      </c>
    </row>
    <row r="30" spans="1:7" ht="12">
      <c r="A30" s="110">
        <f t="shared" si="0"/>
        <v>29</v>
      </c>
      <c r="B30" s="181">
        <v>1059951</v>
      </c>
      <c r="C30" s="119" t="s">
        <v>32</v>
      </c>
      <c r="D30" s="117" t="s">
        <v>5</v>
      </c>
      <c r="E30" s="113">
        <v>1345</v>
      </c>
      <c r="F30" s="110">
        <v>48</v>
      </c>
      <c r="G30" s="106" t="s">
        <v>44</v>
      </c>
    </row>
    <row r="31" spans="1:7" ht="12">
      <c r="A31" s="110">
        <f t="shared" si="0"/>
        <v>30</v>
      </c>
      <c r="B31" s="179">
        <v>1383493</v>
      </c>
      <c r="C31" s="111" t="s">
        <v>272</v>
      </c>
      <c r="D31" s="112" t="s">
        <v>11</v>
      </c>
      <c r="E31" s="113">
        <v>1334</v>
      </c>
      <c r="F31" s="110">
        <v>46</v>
      </c>
      <c r="G31" s="104" t="s">
        <v>211</v>
      </c>
    </row>
    <row r="32" spans="1:7" ht="12">
      <c r="A32" s="110">
        <f t="shared" si="0"/>
        <v>31</v>
      </c>
      <c r="B32" s="181">
        <v>1262212</v>
      </c>
      <c r="C32" s="116" t="s">
        <v>271</v>
      </c>
      <c r="D32" s="117" t="s">
        <v>14</v>
      </c>
      <c r="E32" s="113">
        <v>1318</v>
      </c>
      <c r="F32" s="110">
        <v>44</v>
      </c>
      <c r="G32" s="106" t="s">
        <v>211</v>
      </c>
    </row>
    <row r="33" spans="1:7" ht="12">
      <c r="A33" s="110">
        <f t="shared" si="0"/>
        <v>32</v>
      </c>
      <c r="B33" s="181">
        <v>2189545</v>
      </c>
      <c r="C33" s="116" t="s">
        <v>3</v>
      </c>
      <c r="D33" s="117" t="s">
        <v>2</v>
      </c>
      <c r="E33" s="113">
        <v>1306</v>
      </c>
      <c r="F33" s="110">
        <v>42</v>
      </c>
      <c r="G33" s="106" t="s">
        <v>26</v>
      </c>
    </row>
    <row r="34" spans="1:7" ht="12">
      <c r="A34" s="110">
        <f t="shared" si="0"/>
        <v>33</v>
      </c>
      <c r="B34" s="181">
        <v>1085642</v>
      </c>
      <c r="C34" s="116" t="s">
        <v>10</v>
      </c>
      <c r="D34" s="117" t="s">
        <v>7</v>
      </c>
      <c r="E34" s="113">
        <v>1305</v>
      </c>
      <c r="F34" s="110">
        <v>40</v>
      </c>
      <c r="G34" s="106" t="s">
        <v>26</v>
      </c>
    </row>
    <row r="35" spans="1:7" ht="12">
      <c r="A35" s="110">
        <f t="shared" si="0"/>
        <v>34</v>
      </c>
      <c r="B35" s="181">
        <v>2692671</v>
      </c>
      <c r="C35" s="116" t="s">
        <v>35</v>
      </c>
      <c r="D35" s="117" t="s">
        <v>11</v>
      </c>
      <c r="E35" s="113">
        <v>1303</v>
      </c>
      <c r="F35" s="110">
        <v>38</v>
      </c>
      <c r="G35" s="106" t="s">
        <v>44</v>
      </c>
    </row>
    <row r="36" spans="1:7" ht="12">
      <c r="A36" s="110">
        <f t="shared" si="0"/>
        <v>35</v>
      </c>
      <c r="B36" s="181">
        <v>2692651</v>
      </c>
      <c r="C36" s="116" t="s">
        <v>33</v>
      </c>
      <c r="D36" s="117" t="s">
        <v>11</v>
      </c>
      <c r="E36" s="113">
        <v>1301</v>
      </c>
      <c r="F36" s="110">
        <v>36</v>
      </c>
      <c r="G36" s="106" t="s">
        <v>44</v>
      </c>
    </row>
    <row r="37" spans="1:7" ht="12">
      <c r="A37" s="110">
        <f t="shared" si="0"/>
        <v>36</v>
      </c>
      <c r="B37" s="181">
        <v>1332109</v>
      </c>
      <c r="C37" s="116" t="s">
        <v>260</v>
      </c>
      <c r="D37" s="117" t="s">
        <v>7</v>
      </c>
      <c r="E37" s="113">
        <v>1299</v>
      </c>
      <c r="F37" s="110">
        <v>34</v>
      </c>
      <c r="G37" s="106" t="s">
        <v>211</v>
      </c>
    </row>
    <row r="38" spans="1:7" ht="12">
      <c r="A38" s="110">
        <f t="shared" si="0"/>
        <v>37</v>
      </c>
      <c r="B38" s="181">
        <v>2308963</v>
      </c>
      <c r="C38" s="116" t="s">
        <v>204</v>
      </c>
      <c r="D38" s="117" t="s">
        <v>11</v>
      </c>
      <c r="E38" s="113">
        <v>1299</v>
      </c>
      <c r="F38" s="110">
        <v>34</v>
      </c>
      <c r="G38" s="106" t="s">
        <v>203</v>
      </c>
    </row>
    <row r="39" spans="1:7" ht="12">
      <c r="A39" s="110">
        <f t="shared" si="0"/>
        <v>38</v>
      </c>
      <c r="B39" s="181">
        <v>1002943</v>
      </c>
      <c r="C39" s="116" t="s">
        <v>217</v>
      </c>
      <c r="D39" s="117" t="s">
        <v>11</v>
      </c>
      <c r="E39" s="113">
        <v>1291</v>
      </c>
      <c r="F39" s="110">
        <v>30</v>
      </c>
      <c r="G39" s="106" t="s">
        <v>211</v>
      </c>
    </row>
    <row r="40" spans="1:7" ht="12">
      <c r="A40" s="110">
        <f t="shared" si="0"/>
        <v>39</v>
      </c>
      <c r="B40" s="181">
        <v>1270962</v>
      </c>
      <c r="C40" s="116" t="s">
        <v>261</v>
      </c>
      <c r="D40" s="117" t="s">
        <v>7</v>
      </c>
      <c r="E40" s="113">
        <v>1290</v>
      </c>
      <c r="F40" s="110">
        <v>28</v>
      </c>
      <c r="G40" s="106" t="s">
        <v>211</v>
      </c>
    </row>
    <row r="41" spans="1:7" ht="12">
      <c r="A41" s="110">
        <f t="shared" si="0"/>
        <v>40</v>
      </c>
      <c r="B41" s="181">
        <v>2791037</v>
      </c>
      <c r="C41" s="116" t="s">
        <v>28</v>
      </c>
      <c r="D41" s="117" t="s">
        <v>5</v>
      </c>
      <c r="E41" s="113">
        <v>1273</v>
      </c>
      <c r="F41" s="110">
        <v>26</v>
      </c>
      <c r="G41" s="106" t="s">
        <v>44</v>
      </c>
    </row>
    <row r="42" spans="1:7" ht="12">
      <c r="A42" s="110">
        <f t="shared" si="0"/>
        <v>41</v>
      </c>
      <c r="B42" s="181">
        <v>1128866</v>
      </c>
      <c r="C42" s="116" t="s">
        <v>155</v>
      </c>
      <c r="D42" s="117" t="s">
        <v>5</v>
      </c>
      <c r="E42" s="113">
        <v>1271</v>
      </c>
      <c r="F42" s="110">
        <v>24</v>
      </c>
      <c r="G42" s="106" t="s">
        <v>144</v>
      </c>
    </row>
    <row r="43" spans="1:7" ht="12">
      <c r="A43" s="110">
        <f t="shared" si="0"/>
        <v>42</v>
      </c>
      <c r="B43" s="181">
        <v>2189581</v>
      </c>
      <c r="C43" s="116" t="s">
        <v>8</v>
      </c>
      <c r="D43" s="117" t="s">
        <v>7</v>
      </c>
      <c r="E43" s="113">
        <v>1266</v>
      </c>
      <c r="F43" s="110">
        <v>22</v>
      </c>
      <c r="G43" s="106" t="s">
        <v>26</v>
      </c>
    </row>
    <row r="44" spans="1:7" ht="12">
      <c r="A44" s="110">
        <f t="shared" si="0"/>
        <v>43</v>
      </c>
      <c r="B44" s="181">
        <v>1125375</v>
      </c>
      <c r="C44" s="116" t="s">
        <v>36</v>
      </c>
      <c r="D44" s="117" t="s">
        <v>11</v>
      </c>
      <c r="E44" s="113">
        <v>1240</v>
      </c>
      <c r="F44" s="110">
        <v>20</v>
      </c>
      <c r="G44" s="106" t="s">
        <v>44</v>
      </c>
    </row>
    <row r="45" spans="1:7" ht="12">
      <c r="A45" s="110">
        <f t="shared" si="0"/>
        <v>44</v>
      </c>
      <c r="B45" s="181">
        <v>1119934</v>
      </c>
      <c r="C45" s="116" t="s">
        <v>274</v>
      </c>
      <c r="D45" s="117" t="s">
        <v>18</v>
      </c>
      <c r="E45" s="113">
        <v>1236</v>
      </c>
      <c r="F45" s="110">
        <v>18</v>
      </c>
      <c r="G45" s="106" t="s">
        <v>211</v>
      </c>
    </row>
    <row r="46" spans="1:7" ht="12">
      <c r="A46" s="110">
        <f t="shared" si="0"/>
        <v>45</v>
      </c>
      <c r="B46" s="181">
        <v>1106376</v>
      </c>
      <c r="C46" s="116" t="s">
        <v>192</v>
      </c>
      <c r="D46" s="117" t="s">
        <v>18</v>
      </c>
      <c r="E46" s="113">
        <v>1206</v>
      </c>
      <c r="F46" s="110">
        <v>16</v>
      </c>
      <c r="G46" s="106" t="s">
        <v>211</v>
      </c>
    </row>
    <row r="47" spans="1:7" ht="12">
      <c r="A47" s="110">
        <f t="shared" si="0"/>
        <v>46</v>
      </c>
      <c r="B47" s="181">
        <v>1092775</v>
      </c>
      <c r="C47" s="116" t="s">
        <v>37</v>
      </c>
      <c r="D47" s="117" t="s">
        <v>18</v>
      </c>
      <c r="E47" s="113">
        <v>1198</v>
      </c>
      <c r="F47" s="110">
        <v>14</v>
      </c>
      <c r="G47" s="106" t="s">
        <v>44</v>
      </c>
    </row>
    <row r="48" spans="1:7" ht="12">
      <c r="A48" s="110">
        <f t="shared" si="0"/>
        <v>47</v>
      </c>
      <c r="B48" s="181">
        <v>1031603</v>
      </c>
      <c r="C48" s="116" t="s">
        <v>104</v>
      </c>
      <c r="D48" s="117" t="s">
        <v>5</v>
      </c>
      <c r="E48" s="113">
        <v>1182</v>
      </c>
      <c r="F48" s="110">
        <v>12</v>
      </c>
      <c r="G48" s="106" t="s">
        <v>99</v>
      </c>
    </row>
    <row r="49" spans="1:7" ht="12">
      <c r="A49" s="110">
        <f t="shared" si="0"/>
        <v>48</v>
      </c>
      <c r="B49" s="181">
        <v>2213461</v>
      </c>
      <c r="C49" s="116" t="s">
        <v>150</v>
      </c>
      <c r="D49" s="117" t="s">
        <v>7</v>
      </c>
      <c r="E49" s="113">
        <v>1142</v>
      </c>
      <c r="F49" s="110">
        <v>10</v>
      </c>
      <c r="G49" s="106" t="s">
        <v>144</v>
      </c>
    </row>
    <row r="50" spans="1:7" ht="12">
      <c r="A50" s="110">
        <f t="shared" si="0"/>
        <v>49</v>
      </c>
      <c r="B50" s="181">
        <v>1103559</v>
      </c>
      <c r="C50" s="116" t="s">
        <v>158</v>
      </c>
      <c r="D50" s="117" t="s">
        <v>14</v>
      </c>
      <c r="E50" s="113">
        <v>1120</v>
      </c>
      <c r="F50" s="110">
        <v>8</v>
      </c>
      <c r="G50" s="106" t="s">
        <v>144</v>
      </c>
    </row>
    <row r="51" spans="1:7" ht="12">
      <c r="A51" s="110">
        <f t="shared" si="0"/>
        <v>50</v>
      </c>
      <c r="B51" s="181">
        <v>1107825</v>
      </c>
      <c r="C51" s="116" t="s">
        <v>230</v>
      </c>
      <c r="D51" s="117" t="s">
        <v>18</v>
      </c>
      <c r="E51" s="113">
        <v>1113</v>
      </c>
      <c r="F51" s="110">
        <v>6</v>
      </c>
      <c r="G51" s="106" t="s">
        <v>211</v>
      </c>
    </row>
    <row r="52" spans="1:7" ht="12">
      <c r="A52" s="110">
        <f t="shared" si="0"/>
        <v>51</v>
      </c>
      <c r="B52" s="179">
        <v>1177021</v>
      </c>
      <c r="C52" s="111" t="s">
        <v>313</v>
      </c>
      <c r="D52" s="112" t="s">
        <v>22</v>
      </c>
      <c r="E52" s="113">
        <v>1078</v>
      </c>
      <c r="F52" s="120">
        <v>4</v>
      </c>
      <c r="G52" s="104" t="s">
        <v>211</v>
      </c>
    </row>
    <row r="53" spans="1:7" ht="12">
      <c r="A53" s="110">
        <f t="shared" si="0"/>
        <v>52</v>
      </c>
      <c r="B53" s="181">
        <v>1096275</v>
      </c>
      <c r="C53" s="116" t="s">
        <v>236</v>
      </c>
      <c r="D53" s="117" t="s">
        <v>22</v>
      </c>
      <c r="E53" s="113">
        <v>846</v>
      </c>
      <c r="F53" s="120">
        <v>2</v>
      </c>
      <c r="G53" s="106" t="s">
        <v>211</v>
      </c>
    </row>
    <row r="54" spans="1:7" ht="12">
      <c r="A54" s="110">
        <f t="shared" si="0"/>
        <v>53</v>
      </c>
      <c r="B54" s="181">
        <v>1132075</v>
      </c>
      <c r="C54" s="116" t="s">
        <v>42</v>
      </c>
      <c r="D54" s="117" t="s">
        <v>18</v>
      </c>
      <c r="E54" s="113">
        <v>822</v>
      </c>
      <c r="F54" s="120">
        <v>0</v>
      </c>
      <c r="G54" s="106" t="s">
        <v>44</v>
      </c>
    </row>
    <row r="55" spans="1:7" ht="12">
      <c r="A55" s="110">
        <f t="shared" si="0"/>
        <v>54</v>
      </c>
      <c r="C55" s="121"/>
      <c r="D55" s="121"/>
      <c r="E55" s="113"/>
      <c r="F55" s="120"/>
      <c r="G55" s="63"/>
    </row>
    <row r="56" spans="1:7" ht="12">
      <c r="A56" s="110">
        <f t="shared" si="0"/>
        <v>55</v>
      </c>
      <c r="B56" s="122"/>
      <c r="C56" s="63"/>
      <c r="D56" s="63"/>
      <c r="E56" s="113"/>
      <c r="F56" s="120"/>
      <c r="G56" s="63"/>
    </row>
    <row r="57" spans="1:7" ht="12">
      <c r="A57" s="110">
        <f t="shared" si="0"/>
        <v>56</v>
      </c>
      <c r="B57" s="62"/>
      <c r="C57" s="63"/>
      <c r="D57" s="63"/>
      <c r="E57" s="113"/>
      <c r="F57" s="120"/>
      <c r="G57" s="63"/>
    </row>
    <row r="58" spans="1:7" ht="12">
      <c r="A58" s="110">
        <f t="shared" si="0"/>
        <v>57</v>
      </c>
      <c r="B58" s="122"/>
      <c r="C58" s="63"/>
      <c r="D58" s="63"/>
      <c r="E58" s="113"/>
      <c r="F58" s="120"/>
      <c r="G58" s="63"/>
    </row>
    <row r="59" spans="1:7" ht="12">
      <c r="A59" s="110">
        <f t="shared" si="0"/>
        <v>58</v>
      </c>
      <c r="B59" s="122"/>
      <c r="C59" s="63"/>
      <c r="D59" s="63"/>
      <c r="E59" s="113"/>
      <c r="F59" s="120"/>
      <c r="G59" s="63"/>
    </row>
    <row r="60" spans="1:7" ht="12">
      <c r="A60" s="110">
        <f t="shared" si="0"/>
        <v>59</v>
      </c>
      <c r="B60" s="122"/>
      <c r="C60" s="63"/>
      <c r="D60" s="63"/>
      <c r="E60" s="113"/>
      <c r="F60" s="120"/>
      <c r="G60" s="63"/>
    </row>
    <row r="61" spans="1:7" ht="12">
      <c r="A61" s="110">
        <f t="shared" si="0"/>
        <v>60</v>
      </c>
      <c r="B61" s="68"/>
      <c r="C61" s="63"/>
      <c r="D61" s="123"/>
      <c r="E61" s="113"/>
      <c r="F61" s="120"/>
      <c r="G61" s="63"/>
    </row>
    <row r="62" spans="1:7" ht="12">
      <c r="A62" s="110">
        <f t="shared" si="0"/>
        <v>61</v>
      </c>
      <c r="B62" s="124"/>
      <c r="C62" s="63"/>
      <c r="D62" s="123"/>
      <c r="E62" s="113"/>
      <c r="F62" s="120"/>
      <c r="G62" s="63"/>
    </row>
    <row r="63" spans="1:7" ht="12">
      <c r="A63" s="110">
        <f t="shared" si="0"/>
        <v>62</v>
      </c>
      <c r="B63" s="122"/>
      <c r="C63" s="63"/>
      <c r="D63" s="63"/>
      <c r="E63" s="113"/>
      <c r="F63" s="120"/>
      <c r="G63" s="63"/>
    </row>
    <row r="64" spans="1:7" ht="12">
      <c r="A64" s="110">
        <f t="shared" si="0"/>
        <v>63</v>
      </c>
      <c r="B64" s="62"/>
      <c r="C64" s="63"/>
      <c r="D64" s="63"/>
      <c r="E64" s="113"/>
      <c r="F64" s="120"/>
      <c r="G64" s="63"/>
    </row>
    <row r="65" spans="1:7" ht="12">
      <c r="A65" s="110">
        <f t="shared" si="0"/>
        <v>64</v>
      </c>
      <c r="B65" s="90"/>
      <c r="C65" s="63"/>
      <c r="D65" s="63"/>
      <c r="E65" s="113"/>
      <c r="F65" s="120"/>
      <c r="G65" s="63"/>
    </row>
    <row r="66" spans="1:7" ht="12">
      <c r="A66" s="110">
        <f t="shared" si="0"/>
        <v>65</v>
      </c>
      <c r="B66" s="90"/>
      <c r="C66" s="63"/>
      <c r="D66" s="63"/>
      <c r="E66" s="113"/>
      <c r="F66" s="120"/>
      <c r="G66" s="63"/>
    </row>
    <row r="67" spans="1:7" ht="12">
      <c r="A67" s="110">
        <f t="shared" si="0"/>
        <v>66</v>
      </c>
      <c r="B67" s="122"/>
      <c r="C67" s="63"/>
      <c r="D67" s="63"/>
      <c r="E67" s="113"/>
      <c r="F67" s="120"/>
      <c r="G67" s="63"/>
    </row>
    <row r="68" spans="1:7" ht="12">
      <c r="A68" s="110">
        <f aca="true" t="shared" si="1" ref="A68:A73">A67+1</f>
        <v>67</v>
      </c>
      <c r="B68" s="122"/>
      <c r="C68" s="63"/>
      <c r="D68" s="63"/>
      <c r="E68" s="113"/>
      <c r="F68" s="120"/>
      <c r="G68" s="63"/>
    </row>
    <row r="69" spans="1:7" ht="12">
      <c r="A69" s="110">
        <f t="shared" si="1"/>
        <v>68</v>
      </c>
      <c r="B69" s="122"/>
      <c r="C69" s="63"/>
      <c r="D69" s="63"/>
      <c r="E69" s="113"/>
      <c r="F69" s="120"/>
      <c r="G69" s="63"/>
    </row>
    <row r="70" spans="1:7" ht="12">
      <c r="A70" s="110">
        <f t="shared" si="1"/>
        <v>69</v>
      </c>
      <c r="B70" s="90"/>
      <c r="C70" s="63"/>
      <c r="D70" s="63"/>
      <c r="E70" s="113"/>
      <c r="F70" s="120"/>
      <c r="G70" s="63"/>
    </row>
    <row r="71" spans="1:7" ht="12">
      <c r="A71" s="110">
        <f t="shared" si="1"/>
        <v>70</v>
      </c>
      <c r="B71" s="122"/>
      <c r="C71" s="63"/>
      <c r="D71" s="63"/>
      <c r="E71" s="113"/>
      <c r="F71" s="120"/>
      <c r="G71" s="63"/>
    </row>
    <row r="72" spans="1:7" ht="12">
      <c r="A72" s="110">
        <f t="shared" si="1"/>
        <v>71</v>
      </c>
      <c r="B72" s="122"/>
      <c r="C72" s="63"/>
      <c r="D72" s="63"/>
      <c r="E72" s="113"/>
      <c r="F72" s="120"/>
      <c r="G72" s="63"/>
    </row>
    <row r="73" spans="1:7" ht="12">
      <c r="A73" s="110">
        <f t="shared" si="1"/>
        <v>72</v>
      </c>
      <c r="B73" s="125"/>
      <c r="C73" s="66"/>
      <c r="D73" s="66"/>
      <c r="E73" s="126"/>
      <c r="F73" s="127"/>
      <c r="G73" s="66"/>
    </row>
    <row r="74" ht="12">
      <c r="G74" s="128"/>
    </row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6" spans="7:11" ht="12.75">
      <c r="G476" s="128">
        <f>COUNTIF(G2:G475,"X**")</f>
        <v>52</v>
      </c>
      <c r="H476" s="189">
        <f>D496</f>
        <v>53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2" ref="D477:D495">COUNTIF($D$2:$D$475,C477)</f>
        <v>0</v>
      </c>
      <c r="E477" s="280">
        <f>D477+D478</f>
        <v>2</v>
      </c>
      <c r="F477" s="280">
        <f>E477+E479+E481+E483</f>
        <v>12</v>
      </c>
      <c r="H477" s="190">
        <f>G476</f>
        <v>52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2"/>
        <v>2</v>
      </c>
      <c r="E478" s="283"/>
      <c r="F478" s="281"/>
      <c r="H478" s="10">
        <f>F477</f>
        <v>12</v>
      </c>
      <c r="I478" s="41" t="s">
        <v>263</v>
      </c>
      <c r="J478" s="41" t="s">
        <v>265</v>
      </c>
      <c r="K478" s="143">
        <v>1</v>
      </c>
    </row>
    <row r="479" spans="2:11" ht="12.75">
      <c r="B479" s="3" t="s">
        <v>254</v>
      </c>
      <c r="C479" s="2" t="s">
        <v>257</v>
      </c>
      <c r="D479" s="2">
        <f t="shared" si="2"/>
        <v>0</v>
      </c>
      <c r="E479" s="280">
        <f>D479+D480</f>
        <v>0</v>
      </c>
      <c r="F479" s="281"/>
      <c r="H479" s="191">
        <f>H477-H478+K478</f>
        <v>41</v>
      </c>
      <c r="I479" s="286" t="s">
        <v>269</v>
      </c>
      <c r="J479" s="286"/>
      <c r="K479" s="287"/>
    </row>
    <row r="480" spans="2:6" ht="12">
      <c r="B480" s="3" t="s">
        <v>254</v>
      </c>
      <c r="C480" s="4" t="s">
        <v>258</v>
      </c>
      <c r="D480" s="4">
        <f t="shared" si="2"/>
        <v>0</v>
      </c>
      <c r="E480" s="283"/>
      <c r="F480" s="281"/>
    </row>
    <row r="481" spans="2:6" ht="12">
      <c r="B481" s="3" t="s">
        <v>254</v>
      </c>
      <c r="C481" s="2" t="s">
        <v>246</v>
      </c>
      <c r="D481" s="2">
        <f t="shared" si="2"/>
        <v>1</v>
      </c>
      <c r="E481" s="280">
        <f>D481+D482</f>
        <v>1</v>
      </c>
      <c r="F481" s="281"/>
    </row>
    <row r="482" spans="2:8" ht="12">
      <c r="B482" s="3" t="s">
        <v>254</v>
      </c>
      <c r="C482" s="4" t="s">
        <v>248</v>
      </c>
      <c r="D482" s="4">
        <f t="shared" si="2"/>
        <v>0</v>
      </c>
      <c r="E482" s="283"/>
      <c r="F482" s="281"/>
      <c r="H482" s="110" t="s">
        <v>435</v>
      </c>
    </row>
    <row r="483" spans="2:6" ht="12">
      <c r="B483" s="3" t="s">
        <v>254</v>
      </c>
      <c r="C483" s="2" t="s">
        <v>247</v>
      </c>
      <c r="D483" s="2">
        <f t="shared" si="2"/>
        <v>4</v>
      </c>
      <c r="E483" s="280">
        <f>D483+D484+D485+D486</f>
        <v>9</v>
      </c>
      <c r="F483" s="281"/>
    </row>
    <row r="484" spans="2:6" ht="12">
      <c r="B484" s="3" t="s">
        <v>254</v>
      </c>
      <c r="C484" s="5" t="s">
        <v>250</v>
      </c>
      <c r="D484" s="5">
        <f t="shared" si="2"/>
        <v>1</v>
      </c>
      <c r="E484" s="281"/>
      <c r="F484" s="281"/>
    </row>
    <row r="485" spans="2:6" ht="12">
      <c r="B485" s="3" t="s">
        <v>254</v>
      </c>
      <c r="C485" s="5" t="s">
        <v>249</v>
      </c>
      <c r="D485" s="5">
        <f t="shared" si="2"/>
        <v>0</v>
      </c>
      <c r="E485" s="281"/>
      <c r="F485" s="281"/>
    </row>
    <row r="486" spans="2:6" ht="12">
      <c r="B486" s="3" t="s">
        <v>254</v>
      </c>
      <c r="C486" s="4" t="s">
        <v>252</v>
      </c>
      <c r="D486" s="4">
        <f t="shared" si="2"/>
        <v>4</v>
      </c>
      <c r="E486" s="283"/>
      <c r="F486" s="283"/>
    </row>
    <row r="487" spans="2:6" ht="12">
      <c r="B487" s="3" t="s">
        <v>254</v>
      </c>
      <c r="C487" s="2" t="s">
        <v>0</v>
      </c>
      <c r="D487" s="2">
        <f t="shared" si="2"/>
        <v>7</v>
      </c>
      <c r="E487" s="277">
        <f>D487+D488+D489+D490</f>
        <v>26</v>
      </c>
      <c r="F487" s="280">
        <f>E487+E491+E495</f>
        <v>41</v>
      </c>
    </row>
    <row r="488" spans="2:6" ht="12">
      <c r="B488" s="3" t="s">
        <v>254</v>
      </c>
      <c r="C488" s="5" t="s">
        <v>2</v>
      </c>
      <c r="D488" s="5">
        <f t="shared" si="2"/>
        <v>6</v>
      </c>
      <c r="E488" s="278"/>
      <c r="F488" s="281"/>
    </row>
    <row r="489" spans="2:6" ht="12">
      <c r="B489" s="3" t="s">
        <v>254</v>
      </c>
      <c r="C489" s="5" t="s">
        <v>5</v>
      </c>
      <c r="D489" s="5">
        <f t="shared" si="2"/>
        <v>8</v>
      </c>
      <c r="E489" s="278"/>
      <c r="F489" s="281"/>
    </row>
    <row r="490" spans="2:6" ht="12">
      <c r="B490" s="3" t="s">
        <v>254</v>
      </c>
      <c r="C490" s="4" t="s">
        <v>7</v>
      </c>
      <c r="D490" s="4">
        <f t="shared" si="2"/>
        <v>5</v>
      </c>
      <c r="E490" s="279"/>
      <c r="F490" s="281"/>
    </row>
    <row r="491" spans="2:6" ht="12">
      <c r="B491" s="3" t="s">
        <v>254</v>
      </c>
      <c r="C491" s="2" t="s">
        <v>11</v>
      </c>
      <c r="D491" s="2">
        <f t="shared" si="2"/>
        <v>6</v>
      </c>
      <c r="E491" s="277">
        <f>D491+D492+D493+D494</f>
        <v>15</v>
      </c>
      <c r="F491" s="281"/>
    </row>
    <row r="492" spans="2:6" ht="12">
      <c r="B492" s="3" t="s">
        <v>254</v>
      </c>
      <c r="C492" s="5" t="s">
        <v>14</v>
      </c>
      <c r="D492" s="5">
        <f t="shared" si="2"/>
        <v>2</v>
      </c>
      <c r="E492" s="278"/>
      <c r="F492" s="281"/>
    </row>
    <row r="493" spans="2:6" ht="12">
      <c r="B493" s="3" t="s">
        <v>254</v>
      </c>
      <c r="C493" s="5" t="s">
        <v>18</v>
      </c>
      <c r="D493" s="5">
        <f t="shared" si="2"/>
        <v>5</v>
      </c>
      <c r="E493" s="278"/>
      <c r="F493" s="281"/>
    </row>
    <row r="494" spans="2:6" ht="12">
      <c r="B494" s="3" t="s">
        <v>254</v>
      </c>
      <c r="C494" s="4" t="s">
        <v>22</v>
      </c>
      <c r="D494" s="4">
        <f t="shared" si="2"/>
        <v>2</v>
      </c>
      <c r="E494" s="279"/>
      <c r="F494" s="281"/>
    </row>
    <row r="495" spans="2:6" ht="12">
      <c r="B495" s="3" t="s">
        <v>254</v>
      </c>
      <c r="C495" s="6">
        <v>7</v>
      </c>
      <c r="D495" s="2">
        <f t="shared" si="2"/>
        <v>0</v>
      </c>
      <c r="E495" s="128">
        <f>D495</f>
        <v>0</v>
      </c>
      <c r="F495" s="282"/>
    </row>
    <row r="496" spans="2:6" ht="12">
      <c r="B496" s="8" t="s">
        <v>259</v>
      </c>
      <c r="C496" s="9"/>
      <c r="D496" s="6">
        <f>SUM(D477:D495)</f>
        <v>53</v>
      </c>
      <c r="E496" s="129">
        <f>SUM(E477:E495)</f>
        <v>53</v>
      </c>
      <c r="F496" s="128">
        <f>SUM(F477:F495)</f>
        <v>53</v>
      </c>
    </row>
  </sheetData>
  <mergeCells count="11"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  <mergeCell ref="E483:E486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56">
      <selection activeCell="D69" sqref="D69"/>
    </sheetView>
  </sheetViews>
  <sheetFormatPr defaultColWidth="11.00390625" defaultRowHeight="12.75"/>
  <cols>
    <col min="2" max="2" width="15.625" style="0" customWidth="1"/>
    <col min="3" max="3" width="17.00390625" style="0" customWidth="1"/>
    <col min="4" max="4" width="7.50390625" style="0" customWidth="1"/>
    <col min="5" max="6" width="5.875" style="0" customWidth="1"/>
    <col min="8" max="8" width="5.875" style="0" customWidth="1"/>
    <col min="10" max="10" width="14.25390625" style="0" customWidth="1"/>
    <col min="11" max="11" width="4.0039062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7" ht="12.75">
      <c r="A2">
        <v>1</v>
      </c>
      <c r="B2" s="39">
        <v>2342662</v>
      </c>
      <c r="C2" s="47" t="s">
        <v>398</v>
      </c>
      <c r="D2" s="39" t="s">
        <v>246</v>
      </c>
      <c r="E2" s="39">
        <v>1796</v>
      </c>
      <c r="F2" s="39">
        <v>118</v>
      </c>
      <c r="G2" s="39" t="s">
        <v>144</v>
      </c>
    </row>
    <row r="3" spans="1:7" ht="12.75">
      <c r="A3">
        <f>A2+1</f>
        <v>2</v>
      </c>
      <c r="B3" s="39">
        <v>2029595</v>
      </c>
      <c r="C3" s="47" t="s">
        <v>409</v>
      </c>
      <c r="D3" s="39" t="s">
        <v>249</v>
      </c>
      <c r="E3" s="39">
        <v>1796</v>
      </c>
      <c r="F3" s="39">
        <v>118</v>
      </c>
      <c r="G3" s="39" t="s">
        <v>99</v>
      </c>
    </row>
    <row r="4" spans="1:7" ht="12.75">
      <c r="A4">
        <f aca="true" t="shared" si="0" ref="A4:A67">A3+1</f>
        <v>3</v>
      </c>
      <c r="B4" s="39">
        <v>2517932</v>
      </c>
      <c r="C4" s="47" t="s">
        <v>382</v>
      </c>
      <c r="D4" s="39" t="s">
        <v>247</v>
      </c>
      <c r="E4" s="39">
        <v>1738</v>
      </c>
      <c r="F4" s="39">
        <v>114</v>
      </c>
      <c r="G4" s="39" t="s">
        <v>203</v>
      </c>
    </row>
    <row r="5" spans="1:7" ht="12.75">
      <c r="A5">
        <f t="shared" si="0"/>
        <v>4</v>
      </c>
      <c r="B5" s="39">
        <v>1165108</v>
      </c>
      <c r="C5" s="47" t="s">
        <v>214</v>
      </c>
      <c r="D5" s="39" t="s">
        <v>0</v>
      </c>
      <c r="E5" s="39">
        <v>1707</v>
      </c>
      <c r="F5" s="39">
        <v>112</v>
      </c>
      <c r="G5" s="39" t="s">
        <v>211</v>
      </c>
    </row>
    <row r="6" spans="1:7" ht="12.75">
      <c r="A6">
        <f t="shared" si="0"/>
        <v>5</v>
      </c>
      <c r="B6" s="39">
        <v>1059624</v>
      </c>
      <c r="C6" s="47" t="s">
        <v>147</v>
      </c>
      <c r="D6" s="39" t="s">
        <v>0</v>
      </c>
      <c r="E6" s="39">
        <v>1703</v>
      </c>
      <c r="F6" s="39">
        <v>110</v>
      </c>
      <c r="G6" s="39" t="s">
        <v>144</v>
      </c>
    </row>
    <row r="7" spans="1:7" ht="12.75">
      <c r="A7">
        <f t="shared" si="0"/>
        <v>6</v>
      </c>
      <c r="B7" s="39">
        <v>1840769</v>
      </c>
      <c r="C7" s="47" t="s">
        <v>383</v>
      </c>
      <c r="D7" s="39" t="s">
        <v>252</v>
      </c>
      <c r="E7" s="39">
        <v>1685</v>
      </c>
      <c r="F7" s="39">
        <v>108</v>
      </c>
      <c r="G7" s="39" t="s">
        <v>44</v>
      </c>
    </row>
    <row r="8" spans="1:7" ht="12.75">
      <c r="A8">
        <f t="shared" si="0"/>
        <v>7</v>
      </c>
      <c r="B8" s="39">
        <v>2067047</v>
      </c>
      <c r="C8" s="47" t="s">
        <v>410</v>
      </c>
      <c r="D8" s="39" t="s">
        <v>249</v>
      </c>
      <c r="E8" s="39">
        <v>1678</v>
      </c>
      <c r="F8" s="39">
        <v>106</v>
      </c>
      <c r="G8" s="39" t="s">
        <v>51</v>
      </c>
    </row>
    <row r="9" spans="1:7" ht="12.75">
      <c r="A9">
        <f t="shared" si="0"/>
        <v>8</v>
      </c>
      <c r="B9" s="39">
        <v>2371354</v>
      </c>
      <c r="C9" s="47" t="s">
        <v>411</v>
      </c>
      <c r="D9" s="39" t="s">
        <v>247</v>
      </c>
      <c r="E9" s="39">
        <v>1670</v>
      </c>
      <c r="F9" s="39">
        <v>104</v>
      </c>
      <c r="G9" s="39" t="s">
        <v>144</v>
      </c>
    </row>
    <row r="10" spans="1:7" ht="12.75">
      <c r="A10">
        <f t="shared" si="0"/>
        <v>9</v>
      </c>
      <c r="B10" s="39">
        <v>2066987</v>
      </c>
      <c r="C10" s="47" t="s">
        <v>384</v>
      </c>
      <c r="D10" s="39" t="s">
        <v>252</v>
      </c>
      <c r="E10" s="39">
        <v>1670</v>
      </c>
      <c r="F10" s="39">
        <v>104</v>
      </c>
      <c r="G10" s="39" t="s">
        <v>26</v>
      </c>
    </row>
    <row r="11" spans="1:7" ht="12.75">
      <c r="A11">
        <f t="shared" si="0"/>
        <v>10</v>
      </c>
      <c r="B11" s="39">
        <v>2360504</v>
      </c>
      <c r="C11" s="47" t="s">
        <v>378</v>
      </c>
      <c r="D11" s="39" t="s">
        <v>247</v>
      </c>
      <c r="E11" s="39">
        <v>1661</v>
      </c>
      <c r="F11" s="39">
        <v>100</v>
      </c>
      <c r="G11" s="39" t="s">
        <v>211</v>
      </c>
    </row>
    <row r="12" spans="1:7" ht="12.75">
      <c r="A12">
        <f t="shared" si="0"/>
        <v>11</v>
      </c>
      <c r="B12" s="39">
        <v>2798923</v>
      </c>
      <c r="C12" s="47" t="s">
        <v>393</v>
      </c>
      <c r="D12" s="39" t="s">
        <v>250</v>
      </c>
      <c r="E12" s="39">
        <v>1653</v>
      </c>
      <c r="F12" s="39">
        <v>98</v>
      </c>
      <c r="G12" s="39" t="s">
        <v>144</v>
      </c>
    </row>
    <row r="13" spans="1:7" ht="12.75">
      <c r="A13">
        <f t="shared" si="0"/>
        <v>12</v>
      </c>
      <c r="B13" s="39">
        <v>1066515</v>
      </c>
      <c r="C13" s="47" t="s">
        <v>395</v>
      </c>
      <c r="D13" s="39" t="s">
        <v>249</v>
      </c>
      <c r="E13" s="39">
        <v>1653</v>
      </c>
      <c r="F13" s="39">
        <v>98</v>
      </c>
      <c r="G13" s="39" t="s">
        <v>144</v>
      </c>
    </row>
    <row r="14" spans="1:7" ht="12.75">
      <c r="A14">
        <f t="shared" si="0"/>
        <v>13</v>
      </c>
      <c r="B14" s="39">
        <v>1140101</v>
      </c>
      <c r="C14" s="47" t="s">
        <v>215</v>
      </c>
      <c r="D14" s="39" t="s">
        <v>2</v>
      </c>
      <c r="E14" s="39">
        <v>1630</v>
      </c>
      <c r="F14" s="39">
        <v>94</v>
      </c>
      <c r="G14" s="39" t="s">
        <v>211</v>
      </c>
    </row>
    <row r="15" spans="1:7" ht="12.75">
      <c r="A15">
        <f t="shared" si="0"/>
        <v>14</v>
      </c>
      <c r="B15" s="39">
        <v>1014174</v>
      </c>
      <c r="C15" s="47" t="s">
        <v>154</v>
      </c>
      <c r="D15" s="39" t="s">
        <v>5</v>
      </c>
      <c r="E15" s="39">
        <v>1629</v>
      </c>
      <c r="F15" s="39">
        <v>92</v>
      </c>
      <c r="G15" s="39" t="s">
        <v>144</v>
      </c>
    </row>
    <row r="16" spans="1:7" ht="12.75">
      <c r="A16">
        <f t="shared" si="0"/>
        <v>15</v>
      </c>
      <c r="B16" s="39">
        <v>1059951</v>
      </c>
      <c r="C16" s="47" t="s">
        <v>32</v>
      </c>
      <c r="D16" s="39" t="s">
        <v>5</v>
      </c>
      <c r="E16" s="39">
        <v>1600</v>
      </c>
      <c r="F16" s="39">
        <v>90</v>
      </c>
      <c r="G16" s="39" t="s">
        <v>211</v>
      </c>
    </row>
    <row r="17" spans="1:7" ht="12.75">
      <c r="A17">
        <f t="shared" si="0"/>
        <v>16</v>
      </c>
      <c r="B17" s="39">
        <v>2600526</v>
      </c>
      <c r="C17" s="47" t="s">
        <v>213</v>
      </c>
      <c r="D17" s="39" t="s">
        <v>0</v>
      </c>
      <c r="E17" s="39">
        <v>1595</v>
      </c>
      <c r="F17" s="39">
        <v>88</v>
      </c>
      <c r="G17" s="39" t="s">
        <v>211</v>
      </c>
    </row>
    <row r="18" spans="1:7" ht="12.75">
      <c r="A18">
        <f t="shared" si="0"/>
        <v>17</v>
      </c>
      <c r="B18" s="39">
        <v>1383493</v>
      </c>
      <c r="C18" s="47" t="s">
        <v>272</v>
      </c>
      <c r="D18" s="39" t="s">
        <v>11</v>
      </c>
      <c r="E18" s="39">
        <v>1592</v>
      </c>
      <c r="F18" s="39">
        <v>86</v>
      </c>
      <c r="G18" s="39" t="s">
        <v>211</v>
      </c>
    </row>
    <row r="19" spans="1:7" ht="12.75">
      <c r="A19">
        <f t="shared" si="0"/>
        <v>18</v>
      </c>
      <c r="B19" s="39">
        <v>2791037</v>
      </c>
      <c r="C19" s="47" t="s">
        <v>28</v>
      </c>
      <c r="D19" s="39" t="s">
        <v>5</v>
      </c>
      <c r="E19" s="39">
        <v>1588</v>
      </c>
      <c r="F19" s="39">
        <v>84</v>
      </c>
      <c r="G19" s="39" t="s">
        <v>44</v>
      </c>
    </row>
    <row r="20" spans="1:7" ht="12.75">
      <c r="A20">
        <f t="shared" si="0"/>
        <v>19</v>
      </c>
      <c r="B20" s="39">
        <v>1270962</v>
      </c>
      <c r="C20" s="47" t="s">
        <v>261</v>
      </c>
      <c r="D20" s="39" t="s">
        <v>7</v>
      </c>
      <c r="E20" s="39">
        <v>1588</v>
      </c>
      <c r="F20" s="39">
        <v>84</v>
      </c>
      <c r="G20" s="39" t="s">
        <v>211</v>
      </c>
    </row>
    <row r="21" spans="1:7" ht="12.75">
      <c r="A21">
        <f t="shared" si="0"/>
        <v>20</v>
      </c>
      <c r="B21" s="39">
        <v>2791082</v>
      </c>
      <c r="C21" s="47" t="s">
        <v>27</v>
      </c>
      <c r="D21" s="39" t="s">
        <v>0</v>
      </c>
      <c r="E21" s="39">
        <v>1586</v>
      </c>
      <c r="F21" s="39">
        <v>80</v>
      </c>
      <c r="G21" s="39" t="s">
        <v>211</v>
      </c>
    </row>
    <row r="22" spans="1:7" ht="12.75">
      <c r="A22">
        <f t="shared" si="0"/>
        <v>21</v>
      </c>
      <c r="B22" s="39">
        <v>1109823</v>
      </c>
      <c r="C22" s="47" t="s">
        <v>21</v>
      </c>
      <c r="D22" s="39" t="s">
        <v>5</v>
      </c>
      <c r="E22" s="39">
        <v>1585</v>
      </c>
      <c r="F22" s="39">
        <v>78</v>
      </c>
      <c r="G22" s="39" t="s">
        <v>26</v>
      </c>
    </row>
    <row r="23" spans="1:7" ht="12.75">
      <c r="A23">
        <f t="shared" si="0"/>
        <v>22</v>
      </c>
      <c r="B23" s="39">
        <v>1195138</v>
      </c>
      <c r="C23" s="47" t="s">
        <v>314</v>
      </c>
      <c r="D23" s="39" t="s">
        <v>22</v>
      </c>
      <c r="E23" s="39">
        <v>1582</v>
      </c>
      <c r="F23" s="39">
        <v>76</v>
      </c>
      <c r="G23" s="39" t="s">
        <v>211</v>
      </c>
    </row>
    <row r="24" spans="1:7" ht="12.75">
      <c r="A24">
        <f t="shared" si="0"/>
        <v>23</v>
      </c>
      <c r="B24" s="39">
        <v>1002943</v>
      </c>
      <c r="C24" s="47" t="s">
        <v>217</v>
      </c>
      <c r="D24" s="39" t="s">
        <v>11</v>
      </c>
      <c r="E24" s="39">
        <v>1581</v>
      </c>
      <c r="F24" s="39">
        <v>74</v>
      </c>
      <c r="G24" s="39" t="s">
        <v>211</v>
      </c>
    </row>
    <row r="25" spans="1:7" ht="12.75">
      <c r="A25">
        <f t="shared" si="0"/>
        <v>24</v>
      </c>
      <c r="B25" s="39">
        <v>2269659</v>
      </c>
      <c r="C25" s="47" t="s">
        <v>396</v>
      </c>
      <c r="D25" s="39" t="s">
        <v>5</v>
      </c>
      <c r="E25" s="39">
        <v>1577</v>
      </c>
      <c r="F25" s="39">
        <v>72</v>
      </c>
      <c r="G25" s="39" t="s">
        <v>397</v>
      </c>
    </row>
    <row r="26" spans="1:7" ht="12.75">
      <c r="A26">
        <f t="shared" si="0"/>
        <v>25</v>
      </c>
      <c r="B26" s="39">
        <v>2334038</v>
      </c>
      <c r="C26" s="47" t="s">
        <v>379</v>
      </c>
      <c r="D26" s="39" t="s">
        <v>252</v>
      </c>
      <c r="E26" s="39">
        <v>1559</v>
      </c>
      <c r="F26" s="39">
        <v>70</v>
      </c>
      <c r="G26" s="39" t="s">
        <v>211</v>
      </c>
    </row>
    <row r="27" spans="1:7" ht="12.75">
      <c r="A27">
        <f t="shared" si="0"/>
        <v>26</v>
      </c>
      <c r="B27" s="39">
        <v>2519456</v>
      </c>
      <c r="C27" s="47" t="s">
        <v>394</v>
      </c>
      <c r="D27" s="39" t="s">
        <v>249</v>
      </c>
      <c r="E27" s="39">
        <v>1558</v>
      </c>
      <c r="F27" s="39">
        <v>68</v>
      </c>
      <c r="G27" s="39" t="s">
        <v>144</v>
      </c>
    </row>
    <row r="28" spans="1:7" ht="12.75">
      <c r="A28">
        <f t="shared" si="0"/>
        <v>27</v>
      </c>
      <c r="B28" s="39">
        <v>1262212</v>
      </c>
      <c r="C28" s="47" t="s">
        <v>271</v>
      </c>
      <c r="D28" s="39" t="s">
        <v>14</v>
      </c>
      <c r="E28" s="39">
        <v>1545</v>
      </c>
      <c r="F28" s="39">
        <v>66</v>
      </c>
      <c r="G28" s="39" t="s">
        <v>211</v>
      </c>
    </row>
    <row r="29" spans="1:7" ht="12.75">
      <c r="A29">
        <f t="shared" si="0"/>
        <v>28</v>
      </c>
      <c r="B29" s="39">
        <v>2692660</v>
      </c>
      <c r="C29" s="47" t="s">
        <v>29</v>
      </c>
      <c r="D29" s="39" t="s">
        <v>5</v>
      </c>
      <c r="E29" s="39">
        <v>1542</v>
      </c>
      <c r="F29" s="39">
        <v>64</v>
      </c>
      <c r="G29" s="39" t="s">
        <v>44</v>
      </c>
    </row>
    <row r="30" spans="1:7" ht="12.75">
      <c r="A30">
        <f t="shared" si="0"/>
        <v>29</v>
      </c>
      <c r="B30" s="39">
        <v>1014556</v>
      </c>
      <c r="C30" s="47" t="s">
        <v>30</v>
      </c>
      <c r="D30" s="39" t="s">
        <v>5</v>
      </c>
      <c r="E30" s="39">
        <v>1540</v>
      </c>
      <c r="F30" s="39">
        <v>62</v>
      </c>
      <c r="G30" s="39" t="s">
        <v>26</v>
      </c>
    </row>
    <row r="31" spans="1:7" ht="12.75">
      <c r="A31">
        <f t="shared" si="0"/>
        <v>30</v>
      </c>
      <c r="B31" s="39">
        <v>1118845</v>
      </c>
      <c r="C31" s="47" t="s">
        <v>39</v>
      </c>
      <c r="D31" s="39" t="s">
        <v>18</v>
      </c>
      <c r="E31" s="39">
        <v>1540</v>
      </c>
      <c r="F31" s="39">
        <v>62</v>
      </c>
      <c r="G31" s="39" t="s">
        <v>44</v>
      </c>
    </row>
    <row r="32" spans="1:7" ht="12.75">
      <c r="A32">
        <f t="shared" si="0"/>
        <v>31</v>
      </c>
      <c r="B32" s="39">
        <v>1104389</v>
      </c>
      <c r="C32" s="47" t="s">
        <v>103</v>
      </c>
      <c r="D32" s="39" t="s">
        <v>2</v>
      </c>
      <c r="E32" s="39">
        <v>1538</v>
      </c>
      <c r="F32" s="39">
        <v>58</v>
      </c>
      <c r="G32" s="39" t="s">
        <v>99</v>
      </c>
    </row>
    <row r="33" spans="1:7" ht="12.75">
      <c r="A33">
        <f t="shared" si="0"/>
        <v>32</v>
      </c>
      <c r="B33" s="39">
        <v>2692671</v>
      </c>
      <c r="C33" s="47" t="s">
        <v>35</v>
      </c>
      <c r="D33" s="39" t="s">
        <v>11</v>
      </c>
      <c r="E33" s="39">
        <v>1531</v>
      </c>
      <c r="F33" s="39">
        <v>56</v>
      </c>
      <c r="G33" s="39" t="s">
        <v>44</v>
      </c>
    </row>
    <row r="34" spans="1:7" ht="12.75">
      <c r="A34">
        <f t="shared" si="0"/>
        <v>33</v>
      </c>
      <c r="B34" s="39">
        <v>2213461</v>
      </c>
      <c r="C34" s="47" t="s">
        <v>150</v>
      </c>
      <c r="D34" s="39" t="s">
        <v>7</v>
      </c>
      <c r="E34" s="39">
        <v>1518</v>
      </c>
      <c r="F34" s="39">
        <v>54</v>
      </c>
      <c r="G34" s="39" t="s">
        <v>144</v>
      </c>
    </row>
    <row r="35" spans="1:7" ht="12.75">
      <c r="A35">
        <f t="shared" si="0"/>
        <v>34</v>
      </c>
      <c r="B35" s="39">
        <v>2590344</v>
      </c>
      <c r="C35" s="47" t="s">
        <v>212</v>
      </c>
      <c r="D35" s="39" t="s">
        <v>0</v>
      </c>
      <c r="E35" s="39">
        <v>1490</v>
      </c>
      <c r="F35" s="39">
        <v>52</v>
      </c>
      <c r="G35" s="39" t="s">
        <v>211</v>
      </c>
    </row>
    <row r="36" spans="1:7" ht="12.75">
      <c r="A36">
        <f t="shared" si="0"/>
        <v>35</v>
      </c>
      <c r="B36" s="39">
        <v>1065469</v>
      </c>
      <c r="C36" s="47" t="s">
        <v>77</v>
      </c>
      <c r="D36" s="39" t="s">
        <v>2</v>
      </c>
      <c r="E36" s="39">
        <v>1471</v>
      </c>
      <c r="F36" s="39">
        <v>50</v>
      </c>
      <c r="G36" s="39" t="s">
        <v>74</v>
      </c>
    </row>
    <row r="37" spans="1:7" ht="12.75">
      <c r="A37">
        <f t="shared" si="0"/>
        <v>36</v>
      </c>
      <c r="B37" s="39">
        <v>1148561</v>
      </c>
      <c r="C37" s="47" t="s">
        <v>293</v>
      </c>
      <c r="D37" s="39" t="s">
        <v>22</v>
      </c>
      <c r="E37" s="39">
        <v>1468</v>
      </c>
      <c r="F37" s="39">
        <v>48</v>
      </c>
      <c r="G37" s="39" t="s">
        <v>211</v>
      </c>
    </row>
    <row r="38" spans="1:7" ht="12.75">
      <c r="A38">
        <f t="shared" si="0"/>
        <v>37</v>
      </c>
      <c r="B38" s="39">
        <v>2692651</v>
      </c>
      <c r="C38" s="47" t="s">
        <v>33</v>
      </c>
      <c r="D38" s="39" t="s">
        <v>11</v>
      </c>
      <c r="E38" s="39">
        <v>1462</v>
      </c>
      <c r="F38" s="39">
        <v>46</v>
      </c>
      <c r="G38" s="39" t="s">
        <v>44</v>
      </c>
    </row>
    <row r="39" spans="1:7" ht="12.75">
      <c r="A39">
        <f t="shared" si="0"/>
        <v>38</v>
      </c>
      <c r="B39" s="39">
        <v>1125375</v>
      </c>
      <c r="C39" s="47" t="s">
        <v>36</v>
      </c>
      <c r="D39" s="39" t="s">
        <v>11</v>
      </c>
      <c r="E39" s="39">
        <v>1450</v>
      </c>
      <c r="F39" s="39">
        <v>44</v>
      </c>
      <c r="G39" s="39" t="s">
        <v>44</v>
      </c>
    </row>
    <row r="40" spans="1:7" ht="12.75">
      <c r="A40">
        <f t="shared" si="0"/>
        <v>39</v>
      </c>
      <c r="B40" s="39">
        <v>2692633</v>
      </c>
      <c r="C40" s="47" t="s">
        <v>34</v>
      </c>
      <c r="D40" s="39" t="s">
        <v>14</v>
      </c>
      <c r="E40" s="39">
        <v>1446</v>
      </c>
      <c r="F40" s="39">
        <v>42</v>
      </c>
      <c r="G40" s="39" t="s">
        <v>44</v>
      </c>
    </row>
    <row r="41" spans="1:7" ht="12.75">
      <c r="A41">
        <f t="shared" si="0"/>
        <v>40</v>
      </c>
      <c r="B41" s="39">
        <v>1060284</v>
      </c>
      <c r="C41" s="47" t="s">
        <v>38</v>
      </c>
      <c r="D41" s="39" t="s">
        <v>14</v>
      </c>
      <c r="E41" s="39">
        <v>1445</v>
      </c>
      <c r="F41" s="39">
        <v>40</v>
      </c>
      <c r="G41" s="39" t="s">
        <v>211</v>
      </c>
    </row>
    <row r="42" spans="1:7" ht="12.75">
      <c r="A42">
        <f t="shared" si="0"/>
        <v>41</v>
      </c>
      <c r="B42" s="39">
        <v>2745527</v>
      </c>
      <c r="C42" s="47" t="s">
        <v>170</v>
      </c>
      <c r="D42" s="39" t="s">
        <v>18</v>
      </c>
      <c r="E42" s="39">
        <v>1444</v>
      </c>
      <c r="F42" s="39">
        <v>38</v>
      </c>
      <c r="G42" s="39" t="s">
        <v>168</v>
      </c>
    </row>
    <row r="43" spans="1:7" ht="12.75">
      <c r="A43">
        <f t="shared" si="0"/>
        <v>42</v>
      </c>
      <c r="B43" s="39">
        <v>1102145</v>
      </c>
      <c r="C43" s="47" t="s">
        <v>221</v>
      </c>
      <c r="D43" s="39" t="s">
        <v>18</v>
      </c>
      <c r="E43" s="39">
        <v>1431</v>
      </c>
      <c r="F43" s="39">
        <v>36</v>
      </c>
      <c r="G43" s="39" t="s">
        <v>211</v>
      </c>
    </row>
    <row r="44" spans="1:7" ht="12.75">
      <c r="A44">
        <f t="shared" si="0"/>
        <v>43</v>
      </c>
      <c r="B44" s="39">
        <v>1128866</v>
      </c>
      <c r="C44" s="47" t="s">
        <v>155</v>
      </c>
      <c r="D44" s="39" t="s">
        <v>5</v>
      </c>
      <c r="E44" s="39">
        <v>1412</v>
      </c>
      <c r="F44" s="39">
        <v>34</v>
      </c>
      <c r="G44" s="39" t="s">
        <v>144</v>
      </c>
    </row>
    <row r="45" spans="1:7" ht="12.75">
      <c r="A45">
        <f t="shared" si="0"/>
        <v>44</v>
      </c>
      <c r="B45" s="39">
        <v>1103559</v>
      </c>
      <c r="C45" s="47" t="s">
        <v>158</v>
      </c>
      <c r="D45" s="39" t="s">
        <v>14</v>
      </c>
      <c r="E45" s="39">
        <v>1407</v>
      </c>
      <c r="F45" s="39">
        <v>32</v>
      </c>
      <c r="G45" s="39" t="s">
        <v>144</v>
      </c>
    </row>
    <row r="46" spans="1:7" ht="12.75">
      <c r="A46">
        <f t="shared" si="0"/>
        <v>45</v>
      </c>
      <c r="B46" s="39">
        <v>1119934</v>
      </c>
      <c r="C46" s="47" t="s">
        <v>274</v>
      </c>
      <c r="D46" s="39" t="s">
        <v>18</v>
      </c>
      <c r="E46" s="39">
        <v>1376</v>
      </c>
      <c r="F46" s="39">
        <v>30</v>
      </c>
      <c r="G46" s="39" t="s">
        <v>211</v>
      </c>
    </row>
    <row r="47" spans="1:7" ht="12.75">
      <c r="A47">
        <f t="shared" si="0"/>
        <v>46</v>
      </c>
      <c r="B47" s="39">
        <v>2692642</v>
      </c>
      <c r="C47" s="47" t="s">
        <v>31</v>
      </c>
      <c r="D47" s="39" t="s">
        <v>5</v>
      </c>
      <c r="E47" s="39">
        <v>1369</v>
      </c>
      <c r="F47" s="39">
        <v>28</v>
      </c>
      <c r="G47" s="39" t="s">
        <v>44</v>
      </c>
    </row>
    <row r="48" spans="1:7" ht="12.75">
      <c r="A48">
        <f t="shared" si="0"/>
        <v>47</v>
      </c>
      <c r="B48" s="39">
        <v>1102369</v>
      </c>
      <c r="C48" s="47" t="s">
        <v>224</v>
      </c>
      <c r="D48" s="39" t="s">
        <v>22</v>
      </c>
      <c r="E48" s="39">
        <v>1346</v>
      </c>
      <c r="F48" s="39">
        <v>26</v>
      </c>
      <c r="G48" s="39" t="s">
        <v>211</v>
      </c>
    </row>
    <row r="49" spans="1:7" ht="12.75">
      <c r="A49">
        <f t="shared" si="0"/>
        <v>48</v>
      </c>
      <c r="B49" s="39">
        <v>2745516</v>
      </c>
      <c r="C49" s="47" t="s">
        <v>317</v>
      </c>
      <c r="D49" s="39" t="s">
        <v>22</v>
      </c>
      <c r="E49" s="39">
        <v>1327</v>
      </c>
      <c r="F49" s="39">
        <v>24</v>
      </c>
      <c r="G49" s="39" t="s">
        <v>168</v>
      </c>
    </row>
    <row r="50" spans="1:7" ht="12.75">
      <c r="A50">
        <f t="shared" si="0"/>
        <v>49</v>
      </c>
      <c r="B50" s="39">
        <v>2122684</v>
      </c>
      <c r="C50" s="47" t="s">
        <v>52</v>
      </c>
      <c r="D50" s="39" t="s">
        <v>0</v>
      </c>
      <c r="E50" s="39">
        <v>1325</v>
      </c>
      <c r="F50" s="39">
        <v>22</v>
      </c>
      <c r="G50" s="39" t="s">
        <v>51</v>
      </c>
    </row>
    <row r="51" spans="1:7" ht="12.75">
      <c r="A51">
        <f t="shared" si="0"/>
        <v>50</v>
      </c>
      <c r="B51" s="39">
        <v>1107825</v>
      </c>
      <c r="C51" s="47" t="s">
        <v>230</v>
      </c>
      <c r="D51" s="39" t="s">
        <v>18</v>
      </c>
      <c r="E51" s="39">
        <v>1321</v>
      </c>
      <c r="F51" s="39">
        <v>20</v>
      </c>
      <c r="G51" s="39" t="s">
        <v>211</v>
      </c>
    </row>
    <row r="52" spans="1:7" ht="12.75">
      <c r="A52">
        <f t="shared" si="0"/>
        <v>51</v>
      </c>
      <c r="B52" s="39">
        <v>2610356</v>
      </c>
      <c r="C52" s="47" t="s">
        <v>78</v>
      </c>
      <c r="D52" s="39" t="s">
        <v>11</v>
      </c>
      <c r="E52" s="39">
        <v>1317</v>
      </c>
      <c r="F52" s="39">
        <v>18</v>
      </c>
      <c r="G52" s="39" t="s">
        <v>74</v>
      </c>
    </row>
    <row r="53" spans="1:7" ht="12.75">
      <c r="A53">
        <f t="shared" si="0"/>
        <v>52</v>
      </c>
      <c r="B53" s="39">
        <v>2308963</v>
      </c>
      <c r="C53" s="47" t="s">
        <v>204</v>
      </c>
      <c r="D53" s="39" t="s">
        <v>11</v>
      </c>
      <c r="E53" s="39">
        <v>1309</v>
      </c>
      <c r="F53" s="39">
        <v>16</v>
      </c>
      <c r="G53" s="39" t="s">
        <v>203</v>
      </c>
    </row>
    <row r="54" spans="1:7" ht="12.75">
      <c r="A54">
        <f t="shared" si="0"/>
        <v>53</v>
      </c>
      <c r="B54" s="39">
        <v>1106376</v>
      </c>
      <c r="C54" s="47" t="s">
        <v>192</v>
      </c>
      <c r="D54" s="39" t="s">
        <v>18</v>
      </c>
      <c r="E54" s="39">
        <v>1299</v>
      </c>
      <c r="F54" s="39">
        <v>14</v>
      </c>
      <c r="G54" s="39" t="s">
        <v>211</v>
      </c>
    </row>
    <row r="55" spans="1:7" ht="12.75">
      <c r="A55">
        <f t="shared" si="0"/>
        <v>54</v>
      </c>
      <c r="B55" s="39">
        <v>1092775</v>
      </c>
      <c r="C55" s="47" t="s">
        <v>37</v>
      </c>
      <c r="D55" s="39" t="s">
        <v>18</v>
      </c>
      <c r="E55" s="39">
        <v>1280</v>
      </c>
      <c r="F55" s="39">
        <v>12</v>
      </c>
      <c r="G55" s="39" t="s">
        <v>44</v>
      </c>
    </row>
    <row r="56" spans="1:7" ht="12.75">
      <c r="A56">
        <f t="shared" si="0"/>
        <v>55</v>
      </c>
      <c r="B56" s="39">
        <v>1132075</v>
      </c>
      <c r="C56" s="47" t="s">
        <v>42</v>
      </c>
      <c r="D56" s="39" t="s">
        <v>18</v>
      </c>
      <c r="E56" s="39">
        <v>1253</v>
      </c>
      <c r="F56" s="39">
        <v>10</v>
      </c>
      <c r="G56" s="39" t="s">
        <v>44</v>
      </c>
    </row>
    <row r="57" spans="1:7" ht="12.75">
      <c r="A57">
        <f t="shared" si="0"/>
        <v>56</v>
      </c>
      <c r="B57" s="39">
        <v>1058581</v>
      </c>
      <c r="C57" s="47" t="s">
        <v>262</v>
      </c>
      <c r="D57" s="39" t="s">
        <v>22</v>
      </c>
      <c r="E57" s="39">
        <v>1242</v>
      </c>
      <c r="F57" s="39">
        <v>8</v>
      </c>
      <c r="G57" s="39" t="s">
        <v>44</v>
      </c>
    </row>
    <row r="58" spans="1:7" ht="12.75">
      <c r="A58">
        <f t="shared" si="0"/>
        <v>57</v>
      </c>
      <c r="B58" s="39">
        <v>1173116</v>
      </c>
      <c r="C58" s="47" t="s">
        <v>62</v>
      </c>
      <c r="D58" s="39" t="s">
        <v>22</v>
      </c>
      <c r="E58" s="39">
        <v>1202</v>
      </c>
      <c r="F58" s="39">
        <v>6</v>
      </c>
      <c r="G58" s="39" t="s">
        <v>51</v>
      </c>
    </row>
    <row r="59" spans="1:7" ht="12.75">
      <c r="A59">
        <f t="shared" si="0"/>
        <v>58</v>
      </c>
      <c r="B59" s="39">
        <v>1177021</v>
      </c>
      <c r="C59" s="47" t="s">
        <v>313</v>
      </c>
      <c r="D59" s="39" t="s">
        <v>22</v>
      </c>
      <c r="E59" s="39">
        <v>1192</v>
      </c>
      <c r="F59" s="39">
        <v>4</v>
      </c>
      <c r="G59" s="39" t="s">
        <v>211</v>
      </c>
    </row>
    <row r="60" spans="1:7" ht="12.75">
      <c r="A60">
        <f t="shared" si="0"/>
        <v>59</v>
      </c>
      <c r="B60" s="40">
        <v>1147516</v>
      </c>
      <c r="C60" s="48" t="s">
        <v>232</v>
      </c>
      <c r="D60" s="40" t="s">
        <v>22</v>
      </c>
      <c r="E60" s="40">
        <v>1170</v>
      </c>
      <c r="F60" s="40">
        <v>2</v>
      </c>
      <c r="G60" s="40" t="s">
        <v>211</v>
      </c>
    </row>
    <row r="61" spans="1:7" ht="12.75">
      <c r="A61">
        <f t="shared" si="0"/>
        <v>60</v>
      </c>
      <c r="B61" s="102"/>
      <c r="C61" s="103"/>
      <c r="D61" s="103"/>
      <c r="E61" s="103"/>
      <c r="F61" s="103"/>
      <c r="G61" s="103"/>
    </row>
    <row r="62" spans="1:7" ht="12.75">
      <c r="A62">
        <f t="shared" si="0"/>
        <v>61</v>
      </c>
      <c r="B62" s="14"/>
      <c r="C62" s="16"/>
      <c r="D62" s="17"/>
      <c r="E62" s="19"/>
      <c r="F62" s="20"/>
      <c r="G62" s="16"/>
    </row>
    <row r="63" spans="1:7" ht="12.75">
      <c r="A63">
        <f t="shared" si="0"/>
        <v>62</v>
      </c>
      <c r="B63" s="11"/>
      <c r="C63" s="16"/>
      <c r="D63" s="16"/>
      <c r="E63" s="19"/>
      <c r="F63" s="20"/>
      <c r="G63" s="16"/>
    </row>
    <row r="64" spans="1:7" ht="12.75">
      <c r="A64">
        <f t="shared" si="0"/>
        <v>63</v>
      </c>
      <c r="B64" s="12"/>
      <c r="C64" s="16"/>
      <c r="D64" s="16"/>
      <c r="E64" s="19"/>
      <c r="F64" s="20"/>
      <c r="G64" s="16"/>
    </row>
    <row r="65" spans="1:7" ht="12.75">
      <c r="A65">
        <f t="shared" si="0"/>
        <v>64</v>
      </c>
      <c r="B65" s="13"/>
      <c r="C65" s="16"/>
      <c r="D65" s="16"/>
      <c r="E65" s="19"/>
      <c r="F65" s="20"/>
      <c r="G65" s="16"/>
    </row>
    <row r="66" spans="1:7" ht="12.75">
      <c r="A66">
        <f t="shared" si="0"/>
        <v>65</v>
      </c>
      <c r="B66" s="13"/>
      <c r="C66" s="16"/>
      <c r="D66" s="16"/>
      <c r="E66" s="19"/>
      <c r="F66" s="20"/>
      <c r="G66" s="16"/>
    </row>
    <row r="67" spans="1:7" ht="12.75">
      <c r="A67">
        <f t="shared" si="0"/>
        <v>66</v>
      </c>
      <c r="B67" s="11"/>
      <c r="C67" s="16"/>
      <c r="D67" s="16"/>
      <c r="E67" s="19"/>
      <c r="F67" s="20"/>
      <c r="G67" s="16"/>
    </row>
    <row r="68" spans="1:7" ht="12.75">
      <c r="A68">
        <f aca="true" t="shared" si="1" ref="A68:A73">A67+1</f>
        <v>67</v>
      </c>
      <c r="B68" s="11"/>
      <c r="C68" s="16"/>
      <c r="D68" s="16"/>
      <c r="E68" s="19"/>
      <c r="F68" s="20"/>
      <c r="G68" s="16"/>
    </row>
    <row r="69" spans="1:7" ht="12.75">
      <c r="A69">
        <f t="shared" si="1"/>
        <v>68</v>
      </c>
      <c r="B69" s="11"/>
      <c r="C69" s="16"/>
      <c r="D69" s="16"/>
      <c r="E69" s="19"/>
      <c r="F69" s="20"/>
      <c r="G69" s="16"/>
    </row>
    <row r="70" spans="1:7" ht="12.75">
      <c r="A70">
        <f t="shared" si="1"/>
        <v>69</v>
      </c>
      <c r="B70" s="13"/>
      <c r="C70" s="16"/>
      <c r="D70" s="16"/>
      <c r="E70" s="19"/>
      <c r="F70" s="20"/>
      <c r="G70" s="16"/>
    </row>
    <row r="71" spans="1:7" ht="12.75">
      <c r="A71">
        <f t="shared" si="1"/>
        <v>70</v>
      </c>
      <c r="B71" s="11"/>
      <c r="C71" s="16"/>
      <c r="D71" s="16"/>
      <c r="E71" s="19"/>
      <c r="F71" s="20"/>
      <c r="G71" s="16"/>
    </row>
    <row r="72" spans="1:7" ht="12.75">
      <c r="A72">
        <f t="shared" si="1"/>
        <v>71</v>
      </c>
      <c r="B72" s="11"/>
      <c r="C72" s="16"/>
      <c r="D72" s="16"/>
      <c r="E72" s="19"/>
      <c r="F72" s="20"/>
      <c r="G72" s="16"/>
    </row>
    <row r="73" spans="1:7" ht="12.75">
      <c r="A73">
        <f t="shared" si="1"/>
        <v>72</v>
      </c>
      <c r="B73" s="15"/>
      <c r="C73" s="18"/>
      <c r="D73" s="18"/>
      <c r="E73" s="21"/>
      <c r="F73" s="22"/>
      <c r="G73" s="18"/>
    </row>
    <row r="74" ht="12.75">
      <c r="G74" s="7"/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spans="7:11" ht="12.75">
      <c r="G476" s="128">
        <f>COUNTIF(G2:G475,"X**")</f>
        <v>58</v>
      </c>
      <c r="H476" s="189">
        <f>D496</f>
        <v>59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2" ref="D477:D495">COUNTIF($D$2:$D$475,C477)</f>
        <v>0</v>
      </c>
      <c r="E477" s="288">
        <f>D477+D478</f>
        <v>0</v>
      </c>
      <c r="F477" s="288">
        <f>E477+E479+E481+E483</f>
        <v>12</v>
      </c>
      <c r="H477" s="190">
        <f>G476</f>
        <v>58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2"/>
        <v>0</v>
      </c>
      <c r="E478" s="290"/>
      <c r="F478" s="289"/>
      <c r="H478" s="10">
        <f>F477</f>
        <v>12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2"/>
        <v>0</v>
      </c>
      <c r="E479" s="288">
        <f>D479+D480</f>
        <v>0</v>
      </c>
      <c r="F479" s="289"/>
      <c r="H479" s="191">
        <f>H477-H478+K478</f>
        <v>46</v>
      </c>
      <c r="I479" s="286" t="s">
        <v>269</v>
      </c>
      <c r="J479" s="286"/>
      <c r="K479" s="287"/>
    </row>
    <row r="480" spans="2:11" ht="12.75">
      <c r="B480" s="3" t="s">
        <v>254</v>
      </c>
      <c r="C480" s="4" t="s">
        <v>258</v>
      </c>
      <c r="D480" s="4">
        <f t="shared" si="2"/>
        <v>0</v>
      </c>
      <c r="E480" s="290"/>
      <c r="F480" s="289"/>
      <c r="H480" s="192"/>
      <c r="I480" s="313"/>
      <c r="J480" s="313"/>
      <c r="K480" s="313"/>
    </row>
    <row r="481" spans="2:6" ht="12.75">
      <c r="B481" s="3" t="s">
        <v>254</v>
      </c>
      <c r="C481" s="2" t="s">
        <v>246</v>
      </c>
      <c r="D481" s="2">
        <f t="shared" si="2"/>
        <v>1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2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2"/>
        <v>3</v>
      </c>
      <c r="E483" s="288">
        <f>D483+D484+D485+D486</f>
        <v>11</v>
      </c>
      <c r="F483" s="289"/>
    </row>
    <row r="484" spans="2:6" ht="12.75">
      <c r="B484" s="3" t="s">
        <v>254</v>
      </c>
      <c r="C484" s="5" t="s">
        <v>250</v>
      </c>
      <c r="D484" s="5">
        <f t="shared" si="2"/>
        <v>1</v>
      </c>
      <c r="E484" s="289"/>
      <c r="F484" s="289"/>
    </row>
    <row r="485" spans="2:6" ht="12.75">
      <c r="B485" s="3" t="s">
        <v>254</v>
      </c>
      <c r="C485" s="5" t="s">
        <v>249</v>
      </c>
      <c r="D485" s="5">
        <f t="shared" si="2"/>
        <v>4</v>
      </c>
      <c r="E485" s="289"/>
      <c r="F485" s="289"/>
    </row>
    <row r="486" spans="2:6" ht="12.75">
      <c r="B486" s="3" t="s">
        <v>254</v>
      </c>
      <c r="C486" s="4" t="s">
        <v>252</v>
      </c>
      <c r="D486" s="4">
        <f t="shared" si="2"/>
        <v>3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2"/>
        <v>6</v>
      </c>
      <c r="E487" s="291">
        <f>D487+D488+D489+D490</f>
        <v>20</v>
      </c>
      <c r="F487" s="288">
        <f>E487+E491+E495</f>
        <v>47</v>
      </c>
    </row>
    <row r="488" spans="2:6" ht="12.75">
      <c r="B488" s="3" t="s">
        <v>254</v>
      </c>
      <c r="C488" s="5" t="s">
        <v>2</v>
      </c>
      <c r="D488" s="5">
        <f t="shared" si="2"/>
        <v>3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2"/>
        <v>9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2"/>
        <v>2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2"/>
        <v>7</v>
      </c>
      <c r="E491" s="291">
        <f>D491+D492+D493+D494</f>
        <v>27</v>
      </c>
      <c r="F491" s="289"/>
    </row>
    <row r="492" spans="2:6" ht="12.75">
      <c r="B492" s="3" t="s">
        <v>254</v>
      </c>
      <c r="C492" s="5" t="s">
        <v>14</v>
      </c>
      <c r="D492" s="5">
        <f t="shared" si="2"/>
        <v>4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2"/>
        <v>8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2"/>
        <v>8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2"/>
        <v>0</v>
      </c>
      <c r="E495" s="7">
        <f>D495</f>
        <v>0</v>
      </c>
      <c r="F495" s="294"/>
    </row>
    <row r="496" spans="2:6" ht="12.75">
      <c r="B496" s="8" t="s">
        <v>259</v>
      </c>
      <c r="C496" s="9"/>
      <c r="D496" s="6">
        <f>SUM(D477:D495)</f>
        <v>59</v>
      </c>
      <c r="E496" s="10">
        <f>SUM(E477:E495)</f>
        <v>59</v>
      </c>
      <c r="F496" s="7">
        <f>SUM(F477:F495)</f>
        <v>59</v>
      </c>
    </row>
  </sheetData>
  <mergeCells count="12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9:K479"/>
    <mergeCell ref="I477:J477"/>
    <mergeCell ref="I480:K480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1">
      <selection activeCell="B1" sqref="B1"/>
    </sheetView>
  </sheetViews>
  <sheetFormatPr defaultColWidth="11.00390625" defaultRowHeight="12.75"/>
  <cols>
    <col min="1" max="1" width="11.00390625" style="49" customWidth="1"/>
    <col min="2" max="2" width="13.375" style="49" customWidth="1"/>
    <col min="3" max="3" width="18.875" style="49" customWidth="1"/>
    <col min="4" max="4" width="7.50390625" style="49" customWidth="1"/>
    <col min="5" max="6" width="5.875" style="49" customWidth="1"/>
    <col min="7" max="7" width="11.00390625" style="49" customWidth="1"/>
    <col min="8" max="8" width="5.875" style="49" customWidth="1"/>
    <col min="9" max="9" width="11.00390625" style="49" customWidth="1"/>
    <col min="10" max="10" width="14.25390625" style="49" customWidth="1"/>
    <col min="11" max="11" width="4.00390625" style="49" customWidth="1"/>
    <col min="12" max="16384" width="11.00390625" style="49" customWidth="1"/>
  </cols>
  <sheetData>
    <row r="1" spans="2:8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  <c r="H1" s="108"/>
    </row>
    <row r="2" spans="1:7" ht="12.75">
      <c r="A2" s="49">
        <v>1</v>
      </c>
      <c r="B2" s="145">
        <v>1059031</v>
      </c>
      <c r="C2" s="144" t="s">
        <v>148</v>
      </c>
      <c r="D2" s="145" t="s">
        <v>2</v>
      </c>
      <c r="E2" s="145">
        <v>1577</v>
      </c>
      <c r="F2" s="145">
        <v>852</v>
      </c>
      <c r="G2" s="153" t="s">
        <v>144</v>
      </c>
    </row>
    <row r="3" spans="1:7" ht="12.75">
      <c r="A3" s="49">
        <f aca="true" t="shared" si="0" ref="A3:A34">A2+1</f>
        <v>2</v>
      </c>
      <c r="B3" s="147">
        <v>2590344</v>
      </c>
      <c r="C3" s="146" t="s">
        <v>212</v>
      </c>
      <c r="D3" s="147" t="s">
        <v>0</v>
      </c>
      <c r="E3" s="147">
        <v>1575</v>
      </c>
      <c r="F3" s="147">
        <v>851</v>
      </c>
      <c r="G3" s="154" t="s">
        <v>211</v>
      </c>
    </row>
    <row r="4" spans="1:7" ht="12.75">
      <c r="A4" s="49">
        <f t="shared" si="0"/>
        <v>3</v>
      </c>
      <c r="B4" s="147">
        <v>2692671</v>
      </c>
      <c r="C4" s="146" t="s">
        <v>35</v>
      </c>
      <c r="D4" s="147" t="s">
        <v>11</v>
      </c>
      <c r="E4" s="147">
        <v>1539</v>
      </c>
      <c r="F4" s="147">
        <v>825</v>
      </c>
      <c r="G4" s="154" t="s">
        <v>44</v>
      </c>
    </row>
    <row r="5" spans="1:7" ht="12.75">
      <c r="A5" s="49">
        <f t="shared" si="0"/>
        <v>4</v>
      </c>
      <c r="B5" s="147">
        <v>1332109</v>
      </c>
      <c r="C5" s="146" t="s">
        <v>260</v>
      </c>
      <c r="D5" s="147" t="s">
        <v>7</v>
      </c>
      <c r="E5" s="147">
        <v>1518</v>
      </c>
      <c r="F5" s="147">
        <v>803</v>
      </c>
      <c r="G5" s="154" t="s">
        <v>211</v>
      </c>
    </row>
    <row r="6" spans="1:7" ht="12.75">
      <c r="A6" s="49">
        <f t="shared" si="0"/>
        <v>5</v>
      </c>
      <c r="B6" s="147">
        <v>1059951</v>
      </c>
      <c r="C6" s="146" t="s">
        <v>32</v>
      </c>
      <c r="D6" s="147" t="s">
        <v>5</v>
      </c>
      <c r="E6" s="147">
        <v>1517</v>
      </c>
      <c r="F6" s="147">
        <v>802</v>
      </c>
      <c r="G6" s="154" t="s">
        <v>211</v>
      </c>
    </row>
    <row r="7" spans="1:7" ht="12.75">
      <c r="A7" s="49">
        <f t="shared" si="0"/>
        <v>6</v>
      </c>
      <c r="B7" s="147">
        <v>1383493</v>
      </c>
      <c r="C7" s="146" t="s">
        <v>272</v>
      </c>
      <c r="D7" s="147" t="s">
        <v>11</v>
      </c>
      <c r="E7" s="147">
        <v>1516</v>
      </c>
      <c r="F7" s="147">
        <v>800</v>
      </c>
      <c r="G7" s="154" t="s">
        <v>211</v>
      </c>
    </row>
    <row r="8" spans="1:7" ht="12.75">
      <c r="A8" s="49">
        <f t="shared" si="0"/>
        <v>7</v>
      </c>
      <c r="B8" s="147">
        <v>1087825</v>
      </c>
      <c r="C8" s="146" t="s">
        <v>75</v>
      </c>
      <c r="D8" s="147" t="s">
        <v>5</v>
      </c>
      <c r="E8" s="147">
        <v>1515</v>
      </c>
      <c r="F8" s="147">
        <v>798</v>
      </c>
      <c r="G8" s="154" t="s">
        <v>74</v>
      </c>
    </row>
    <row r="9" spans="1:7" ht="12.75">
      <c r="A9" s="49">
        <f t="shared" si="0"/>
        <v>8</v>
      </c>
      <c r="B9" s="147">
        <v>1002943</v>
      </c>
      <c r="C9" s="146" t="s">
        <v>217</v>
      </c>
      <c r="D9" s="147" t="s">
        <v>11</v>
      </c>
      <c r="E9" s="147">
        <v>1515</v>
      </c>
      <c r="F9" s="147">
        <v>798</v>
      </c>
      <c r="G9" s="154" t="s">
        <v>211</v>
      </c>
    </row>
    <row r="10" spans="1:7" ht="12.75">
      <c r="A10" s="49">
        <f t="shared" si="0"/>
        <v>9</v>
      </c>
      <c r="B10" s="147">
        <v>1051068</v>
      </c>
      <c r="C10" s="146" t="s">
        <v>146</v>
      </c>
      <c r="D10" s="147" t="s">
        <v>2</v>
      </c>
      <c r="E10" s="147">
        <v>1511</v>
      </c>
      <c r="F10" s="147">
        <v>791</v>
      </c>
      <c r="G10" s="154" t="s">
        <v>144</v>
      </c>
    </row>
    <row r="11" spans="1:7" ht="12.75">
      <c r="A11" s="49">
        <f t="shared" si="0"/>
        <v>10</v>
      </c>
      <c r="B11" s="147">
        <v>1011559</v>
      </c>
      <c r="C11" s="148" t="s">
        <v>100</v>
      </c>
      <c r="D11" s="147" t="s">
        <v>0</v>
      </c>
      <c r="E11" s="147">
        <v>1504</v>
      </c>
      <c r="F11" s="147">
        <v>780</v>
      </c>
      <c r="G11" s="147" t="s">
        <v>99</v>
      </c>
    </row>
    <row r="12" spans="1:7" ht="12.75">
      <c r="A12" s="49">
        <f t="shared" si="0"/>
        <v>11</v>
      </c>
      <c r="B12" s="147">
        <v>2576892</v>
      </c>
      <c r="C12" s="148" t="s">
        <v>85</v>
      </c>
      <c r="D12" s="147" t="s">
        <v>0</v>
      </c>
      <c r="E12" s="147">
        <v>1498</v>
      </c>
      <c r="F12" s="147">
        <v>767</v>
      </c>
      <c r="G12" s="147" t="s">
        <v>84</v>
      </c>
    </row>
    <row r="13" spans="1:7" ht="12.75">
      <c r="A13" s="49">
        <f t="shared" si="0"/>
        <v>12</v>
      </c>
      <c r="B13" s="147">
        <v>1113751</v>
      </c>
      <c r="C13" s="146" t="s">
        <v>161</v>
      </c>
      <c r="D13" s="147" t="s">
        <v>22</v>
      </c>
      <c r="E13" s="147">
        <v>1498</v>
      </c>
      <c r="F13" s="147">
        <v>767</v>
      </c>
      <c r="G13" s="154" t="s">
        <v>144</v>
      </c>
    </row>
    <row r="14" spans="1:7" ht="12.75">
      <c r="A14" s="49">
        <f t="shared" si="0"/>
        <v>13</v>
      </c>
      <c r="B14" s="147">
        <v>2189545</v>
      </c>
      <c r="C14" s="148" t="s">
        <v>3</v>
      </c>
      <c r="D14" s="147" t="s">
        <v>2</v>
      </c>
      <c r="E14" s="147">
        <v>1486</v>
      </c>
      <c r="F14" s="147">
        <v>747</v>
      </c>
      <c r="G14" s="147" t="s">
        <v>26</v>
      </c>
    </row>
    <row r="15" spans="1:7" ht="12.75">
      <c r="A15" s="49">
        <f t="shared" si="0"/>
        <v>14</v>
      </c>
      <c r="B15" s="147">
        <v>1112133</v>
      </c>
      <c r="C15" s="148" t="s">
        <v>182</v>
      </c>
      <c r="D15" s="147" t="s">
        <v>2</v>
      </c>
      <c r="E15" s="147">
        <v>1474</v>
      </c>
      <c r="F15" s="147">
        <v>723</v>
      </c>
      <c r="G15" s="147" t="s">
        <v>181</v>
      </c>
    </row>
    <row r="16" spans="1:7" ht="12.75">
      <c r="A16" s="49">
        <f t="shared" si="0"/>
        <v>15</v>
      </c>
      <c r="B16" s="147">
        <v>1085642</v>
      </c>
      <c r="C16" s="148" t="s">
        <v>10</v>
      </c>
      <c r="D16" s="147" t="s">
        <v>7</v>
      </c>
      <c r="E16" s="147">
        <v>1474</v>
      </c>
      <c r="F16" s="147">
        <v>723</v>
      </c>
      <c r="G16" s="147" t="s">
        <v>26</v>
      </c>
    </row>
    <row r="17" spans="1:7" ht="12.75">
      <c r="A17" s="49">
        <f t="shared" si="0"/>
        <v>16</v>
      </c>
      <c r="B17" s="147">
        <v>1118766</v>
      </c>
      <c r="C17" s="148" t="s">
        <v>110</v>
      </c>
      <c r="D17" s="147" t="s">
        <v>5</v>
      </c>
      <c r="E17" s="147">
        <v>1469</v>
      </c>
      <c r="F17" s="147">
        <v>711</v>
      </c>
      <c r="G17" s="147" t="s">
        <v>99</v>
      </c>
    </row>
    <row r="18" spans="1:7" ht="12.75">
      <c r="A18" s="49">
        <f t="shared" si="0"/>
        <v>17</v>
      </c>
      <c r="B18" s="147">
        <v>1165108</v>
      </c>
      <c r="C18" s="148" t="s">
        <v>214</v>
      </c>
      <c r="D18" s="147" t="s">
        <v>0</v>
      </c>
      <c r="E18" s="147">
        <v>1468</v>
      </c>
      <c r="F18" s="147">
        <v>708</v>
      </c>
      <c r="G18" s="147" t="s">
        <v>211</v>
      </c>
    </row>
    <row r="19" spans="1:7" ht="12.75">
      <c r="A19" s="49">
        <f t="shared" si="0"/>
        <v>18</v>
      </c>
      <c r="B19" s="147">
        <v>1001492</v>
      </c>
      <c r="C19" s="146" t="s">
        <v>339</v>
      </c>
      <c r="D19" s="147">
        <v>7</v>
      </c>
      <c r="E19" s="147">
        <v>1467</v>
      </c>
      <c r="F19" s="147">
        <v>707</v>
      </c>
      <c r="G19" s="154" t="s">
        <v>99</v>
      </c>
    </row>
    <row r="20" spans="1:7" ht="12.75">
      <c r="A20" s="49">
        <f t="shared" si="0"/>
        <v>19</v>
      </c>
      <c r="B20" s="147">
        <v>1109823</v>
      </c>
      <c r="C20" s="148" t="s">
        <v>21</v>
      </c>
      <c r="D20" s="147" t="s">
        <v>5</v>
      </c>
      <c r="E20" s="147">
        <v>1465</v>
      </c>
      <c r="F20" s="147">
        <v>705</v>
      </c>
      <c r="G20" s="147" t="s">
        <v>26</v>
      </c>
    </row>
    <row r="21" spans="1:7" ht="12.75">
      <c r="A21" s="49">
        <f t="shared" si="0"/>
        <v>20</v>
      </c>
      <c r="B21" s="147">
        <v>1022175</v>
      </c>
      <c r="C21" s="148" t="s">
        <v>90</v>
      </c>
      <c r="D21" s="147" t="s">
        <v>2</v>
      </c>
      <c r="E21" s="147">
        <v>1460</v>
      </c>
      <c r="F21" s="147">
        <v>693</v>
      </c>
      <c r="G21" s="147" t="s">
        <v>84</v>
      </c>
    </row>
    <row r="22" spans="1:7" ht="12.75">
      <c r="A22" s="49">
        <f t="shared" si="0"/>
        <v>21</v>
      </c>
      <c r="B22" s="147">
        <v>1167389</v>
      </c>
      <c r="C22" s="146" t="s">
        <v>284</v>
      </c>
      <c r="D22" s="147" t="s">
        <v>22</v>
      </c>
      <c r="E22" s="147">
        <v>1457</v>
      </c>
      <c r="F22" s="147">
        <v>687</v>
      </c>
      <c r="G22" s="154" t="s">
        <v>296</v>
      </c>
    </row>
    <row r="23" spans="1:7" ht="12.75">
      <c r="A23" s="49">
        <f t="shared" si="0"/>
        <v>22</v>
      </c>
      <c r="B23" s="147">
        <v>2189554</v>
      </c>
      <c r="C23" s="148" t="s">
        <v>270</v>
      </c>
      <c r="D23" s="147" t="s">
        <v>0</v>
      </c>
      <c r="E23" s="147">
        <v>1451</v>
      </c>
      <c r="F23" s="147">
        <v>673</v>
      </c>
      <c r="G23" s="147" t="s">
        <v>26</v>
      </c>
    </row>
    <row r="24" spans="1:7" ht="12.75">
      <c r="A24" s="49">
        <f t="shared" si="0"/>
        <v>23</v>
      </c>
      <c r="B24" s="147">
        <v>2600526</v>
      </c>
      <c r="C24" s="148" t="s">
        <v>213</v>
      </c>
      <c r="D24" s="147" t="s">
        <v>0</v>
      </c>
      <c r="E24" s="147">
        <v>1450</v>
      </c>
      <c r="F24" s="147">
        <v>670</v>
      </c>
      <c r="G24" s="147" t="s">
        <v>211</v>
      </c>
    </row>
    <row r="25" spans="1:7" ht="12.75">
      <c r="A25" s="49">
        <f t="shared" si="0"/>
        <v>24</v>
      </c>
      <c r="B25" s="147">
        <v>1041848</v>
      </c>
      <c r="C25" s="148" t="s">
        <v>106</v>
      </c>
      <c r="D25" s="147" t="s">
        <v>7</v>
      </c>
      <c r="E25" s="147">
        <v>1449</v>
      </c>
      <c r="F25" s="147">
        <v>668</v>
      </c>
      <c r="G25" s="147" t="s">
        <v>99</v>
      </c>
    </row>
    <row r="26" spans="1:7" ht="12.75">
      <c r="A26" s="49">
        <f t="shared" si="0"/>
        <v>25</v>
      </c>
      <c r="B26" s="147">
        <v>2692660</v>
      </c>
      <c r="C26" s="148" t="s">
        <v>29</v>
      </c>
      <c r="D26" s="147" t="s">
        <v>5</v>
      </c>
      <c r="E26" s="147">
        <v>1449</v>
      </c>
      <c r="F26" s="147">
        <v>668</v>
      </c>
      <c r="G26" s="147" t="s">
        <v>44</v>
      </c>
    </row>
    <row r="27" spans="1:7" ht="12.75">
      <c r="A27" s="49">
        <f t="shared" si="0"/>
        <v>26</v>
      </c>
      <c r="B27" s="147">
        <v>2286695</v>
      </c>
      <c r="C27" s="148" t="s">
        <v>4</v>
      </c>
      <c r="D27" s="147" t="s">
        <v>2</v>
      </c>
      <c r="E27" s="147">
        <v>1444</v>
      </c>
      <c r="F27" s="147">
        <v>655</v>
      </c>
      <c r="G27" s="147" t="s">
        <v>26</v>
      </c>
    </row>
    <row r="28" spans="1:7" ht="12.75">
      <c r="A28" s="49">
        <f t="shared" si="0"/>
        <v>27</v>
      </c>
      <c r="B28" s="147">
        <v>2122684</v>
      </c>
      <c r="C28" s="148" t="s">
        <v>52</v>
      </c>
      <c r="D28" s="147" t="s">
        <v>0</v>
      </c>
      <c r="E28" s="147">
        <v>1443</v>
      </c>
      <c r="F28" s="147">
        <v>653</v>
      </c>
      <c r="G28" s="147" t="s">
        <v>51</v>
      </c>
    </row>
    <row r="29" spans="1:7" ht="12.75">
      <c r="A29" s="49">
        <f t="shared" si="0"/>
        <v>28</v>
      </c>
      <c r="B29" s="147">
        <v>2286684</v>
      </c>
      <c r="C29" s="148" t="s">
        <v>1</v>
      </c>
      <c r="D29" s="147" t="s">
        <v>0</v>
      </c>
      <c r="E29" s="147">
        <v>1441</v>
      </c>
      <c r="F29" s="147">
        <v>648</v>
      </c>
      <c r="G29" s="147" t="s">
        <v>26</v>
      </c>
    </row>
    <row r="30" spans="1:7" ht="12.75">
      <c r="A30" s="49">
        <f t="shared" si="0"/>
        <v>29</v>
      </c>
      <c r="B30" s="147">
        <v>2189581</v>
      </c>
      <c r="C30" s="148" t="s">
        <v>8</v>
      </c>
      <c r="D30" s="147" t="s">
        <v>7</v>
      </c>
      <c r="E30" s="147">
        <v>1438</v>
      </c>
      <c r="F30" s="147">
        <v>641</v>
      </c>
      <c r="G30" s="147" t="s">
        <v>26</v>
      </c>
    </row>
    <row r="31" spans="1:7" ht="12.75">
      <c r="A31" s="49">
        <f t="shared" si="0"/>
        <v>30</v>
      </c>
      <c r="B31" s="147">
        <v>1023747</v>
      </c>
      <c r="C31" s="148" t="s">
        <v>183</v>
      </c>
      <c r="D31" s="147" t="s">
        <v>7</v>
      </c>
      <c r="E31" s="147">
        <v>1435</v>
      </c>
      <c r="F31" s="147">
        <v>634</v>
      </c>
      <c r="G31" s="147" t="s">
        <v>181</v>
      </c>
    </row>
    <row r="32" spans="1:7" ht="12.75">
      <c r="A32" s="49">
        <f t="shared" si="0"/>
        <v>31</v>
      </c>
      <c r="B32" s="147">
        <v>2519952</v>
      </c>
      <c r="C32" s="148" t="s">
        <v>6</v>
      </c>
      <c r="D32" s="147" t="s">
        <v>5</v>
      </c>
      <c r="E32" s="147">
        <v>1429</v>
      </c>
      <c r="F32" s="147">
        <v>618</v>
      </c>
      <c r="G32" s="147" t="s">
        <v>26</v>
      </c>
    </row>
    <row r="33" spans="1:7" ht="12.75">
      <c r="A33" s="49">
        <f t="shared" si="0"/>
        <v>32</v>
      </c>
      <c r="B33" s="147">
        <v>1060284</v>
      </c>
      <c r="C33" s="148" t="s">
        <v>38</v>
      </c>
      <c r="D33" s="147" t="s">
        <v>14</v>
      </c>
      <c r="E33" s="147">
        <v>1427</v>
      </c>
      <c r="F33" s="147">
        <v>614</v>
      </c>
      <c r="G33" s="147" t="s">
        <v>211</v>
      </c>
    </row>
    <row r="34" spans="1:7" ht="12.75">
      <c r="A34" s="49">
        <f t="shared" si="0"/>
        <v>33</v>
      </c>
      <c r="B34" s="147">
        <v>1059624</v>
      </c>
      <c r="C34" s="148" t="s">
        <v>147</v>
      </c>
      <c r="D34" s="147" t="s">
        <v>0</v>
      </c>
      <c r="E34" s="147">
        <v>1426</v>
      </c>
      <c r="F34" s="147">
        <v>611</v>
      </c>
      <c r="G34" s="147" t="s">
        <v>144</v>
      </c>
    </row>
    <row r="35" spans="1:7" ht="12.75">
      <c r="A35" s="49">
        <f aca="true" t="shared" si="1" ref="A35:A66">A34+1</f>
        <v>34</v>
      </c>
      <c r="B35" s="147">
        <v>1060392</v>
      </c>
      <c r="C35" s="148" t="s">
        <v>184</v>
      </c>
      <c r="D35" s="147" t="s">
        <v>2</v>
      </c>
      <c r="E35" s="147">
        <v>1424</v>
      </c>
      <c r="F35" s="147">
        <v>606</v>
      </c>
      <c r="G35" s="147" t="s">
        <v>181</v>
      </c>
    </row>
    <row r="36" spans="1:7" ht="12.75">
      <c r="A36" s="49">
        <f t="shared" si="1"/>
        <v>35</v>
      </c>
      <c r="B36" s="147">
        <v>1083118</v>
      </c>
      <c r="C36" s="148" t="s">
        <v>47</v>
      </c>
      <c r="D36" s="147" t="s">
        <v>7</v>
      </c>
      <c r="E36" s="147">
        <v>1424</v>
      </c>
      <c r="F36" s="147">
        <v>606</v>
      </c>
      <c r="G36" s="147" t="s">
        <v>45</v>
      </c>
    </row>
    <row r="37" spans="1:7" ht="12.75">
      <c r="A37" s="49">
        <f t="shared" si="1"/>
        <v>36</v>
      </c>
      <c r="B37" s="147">
        <v>1046843</v>
      </c>
      <c r="C37" s="148" t="s">
        <v>76</v>
      </c>
      <c r="D37" s="147" t="s">
        <v>5</v>
      </c>
      <c r="E37" s="147">
        <v>1423</v>
      </c>
      <c r="F37" s="147">
        <v>604</v>
      </c>
      <c r="G37" s="147" t="s">
        <v>74</v>
      </c>
    </row>
    <row r="38" spans="1:7" ht="12.75">
      <c r="A38" s="49">
        <f t="shared" si="1"/>
        <v>37</v>
      </c>
      <c r="B38" s="147">
        <v>2210341</v>
      </c>
      <c r="C38" s="148" t="s">
        <v>253</v>
      </c>
      <c r="D38" s="147" t="s">
        <v>7</v>
      </c>
      <c r="E38" s="147">
        <v>1413</v>
      </c>
      <c r="F38" s="147">
        <v>579</v>
      </c>
      <c r="G38" s="147" t="s">
        <v>84</v>
      </c>
    </row>
    <row r="39" spans="1:7" ht="12.75">
      <c r="A39" s="49">
        <f t="shared" si="1"/>
        <v>38</v>
      </c>
      <c r="B39" s="147">
        <v>2692642</v>
      </c>
      <c r="C39" s="148" t="s">
        <v>31</v>
      </c>
      <c r="D39" s="147" t="s">
        <v>5</v>
      </c>
      <c r="E39" s="147">
        <v>1413</v>
      </c>
      <c r="F39" s="147">
        <v>579</v>
      </c>
      <c r="G39" s="147" t="s">
        <v>44</v>
      </c>
    </row>
    <row r="40" spans="1:7" ht="12.75">
      <c r="A40" s="49">
        <f t="shared" si="1"/>
        <v>39</v>
      </c>
      <c r="B40" s="147">
        <v>2692651</v>
      </c>
      <c r="C40" s="148" t="s">
        <v>33</v>
      </c>
      <c r="D40" s="147" t="s">
        <v>11</v>
      </c>
      <c r="E40" s="147">
        <v>1407</v>
      </c>
      <c r="F40" s="147">
        <v>565</v>
      </c>
      <c r="G40" s="147" t="s">
        <v>44</v>
      </c>
    </row>
    <row r="41" spans="1:7" ht="12.75">
      <c r="A41" s="49">
        <f t="shared" si="1"/>
        <v>40</v>
      </c>
      <c r="B41" s="147">
        <v>2273168</v>
      </c>
      <c r="C41" s="148" t="s">
        <v>145</v>
      </c>
      <c r="D41" s="147" t="s">
        <v>2</v>
      </c>
      <c r="E41" s="147">
        <v>1395</v>
      </c>
      <c r="F41" s="147">
        <v>536</v>
      </c>
      <c r="G41" s="147" t="s">
        <v>144</v>
      </c>
    </row>
    <row r="42" spans="1:7" ht="12.75">
      <c r="A42" s="49">
        <f t="shared" si="1"/>
        <v>41</v>
      </c>
      <c r="B42" s="147">
        <v>1128866</v>
      </c>
      <c r="C42" s="148" t="s">
        <v>155</v>
      </c>
      <c r="D42" s="147" t="s">
        <v>5</v>
      </c>
      <c r="E42" s="147">
        <v>1389</v>
      </c>
      <c r="F42" s="147">
        <v>517</v>
      </c>
      <c r="G42" s="147" t="s">
        <v>144</v>
      </c>
    </row>
    <row r="43" spans="1:7" ht="12.75">
      <c r="A43" s="49">
        <f t="shared" si="1"/>
        <v>42</v>
      </c>
      <c r="B43" s="147">
        <v>2576824</v>
      </c>
      <c r="C43" s="148" t="s">
        <v>86</v>
      </c>
      <c r="D43" s="147" t="s">
        <v>0</v>
      </c>
      <c r="E43" s="147">
        <v>1388</v>
      </c>
      <c r="F43" s="147">
        <v>513</v>
      </c>
      <c r="G43" s="147" t="s">
        <v>84</v>
      </c>
    </row>
    <row r="44" spans="1:7" ht="12.75">
      <c r="A44" s="49">
        <f t="shared" si="1"/>
        <v>43</v>
      </c>
      <c r="B44" s="147">
        <v>1065469</v>
      </c>
      <c r="C44" s="148" t="s">
        <v>77</v>
      </c>
      <c r="D44" s="147" t="s">
        <v>2</v>
      </c>
      <c r="E44" s="147">
        <v>1387</v>
      </c>
      <c r="F44" s="147">
        <v>510</v>
      </c>
      <c r="G44" s="147" t="s">
        <v>74</v>
      </c>
    </row>
    <row r="45" spans="1:7" ht="12.75">
      <c r="A45" s="49">
        <f t="shared" si="1"/>
        <v>44</v>
      </c>
      <c r="B45" s="147">
        <v>2548014</v>
      </c>
      <c r="C45" s="148" t="s">
        <v>133</v>
      </c>
      <c r="D45" s="147" t="s">
        <v>0</v>
      </c>
      <c r="E45" s="147">
        <v>1384</v>
      </c>
      <c r="F45" s="147">
        <v>502</v>
      </c>
      <c r="G45" s="147" t="s">
        <v>132</v>
      </c>
    </row>
    <row r="46" spans="1:7" ht="12.75">
      <c r="A46" s="49">
        <f t="shared" si="1"/>
        <v>45</v>
      </c>
      <c r="B46" s="147">
        <v>1140101</v>
      </c>
      <c r="C46" s="148" t="s">
        <v>215</v>
      </c>
      <c r="D46" s="147" t="s">
        <v>2</v>
      </c>
      <c r="E46" s="147">
        <v>1382</v>
      </c>
      <c r="F46" s="147">
        <v>499</v>
      </c>
      <c r="G46" s="147" t="s">
        <v>211</v>
      </c>
    </row>
    <row r="47" spans="1:7" ht="12.75">
      <c r="A47" s="49">
        <f t="shared" si="1"/>
        <v>46</v>
      </c>
      <c r="B47" s="147">
        <v>1062304</v>
      </c>
      <c r="C47" s="148" t="s">
        <v>56</v>
      </c>
      <c r="D47" s="147" t="s">
        <v>14</v>
      </c>
      <c r="E47" s="147">
        <v>1382</v>
      </c>
      <c r="F47" s="147">
        <v>499</v>
      </c>
      <c r="G47" s="147" t="s">
        <v>51</v>
      </c>
    </row>
    <row r="48" spans="1:7" ht="12.75">
      <c r="A48" s="49">
        <f t="shared" si="1"/>
        <v>47</v>
      </c>
      <c r="B48" s="147">
        <v>1182242</v>
      </c>
      <c r="C48" s="148" t="s">
        <v>107</v>
      </c>
      <c r="D48" s="147" t="s">
        <v>5</v>
      </c>
      <c r="E48" s="147">
        <v>1377</v>
      </c>
      <c r="F48" s="147">
        <v>484</v>
      </c>
      <c r="G48" s="147" t="s">
        <v>99</v>
      </c>
    </row>
    <row r="49" spans="1:7" ht="12.75">
      <c r="A49" s="49">
        <f t="shared" si="1"/>
        <v>48</v>
      </c>
      <c r="B49" s="147">
        <v>2213461</v>
      </c>
      <c r="C49" s="148" t="s">
        <v>150</v>
      </c>
      <c r="D49" s="147" t="s">
        <v>7</v>
      </c>
      <c r="E49" s="147">
        <v>1373</v>
      </c>
      <c r="F49" s="147">
        <v>473</v>
      </c>
      <c r="G49" s="147" t="s">
        <v>144</v>
      </c>
    </row>
    <row r="50" spans="1:7" ht="12.75">
      <c r="A50" s="49">
        <f t="shared" si="1"/>
        <v>49</v>
      </c>
      <c r="B50" s="147">
        <v>1262212</v>
      </c>
      <c r="C50" s="148" t="s">
        <v>271</v>
      </c>
      <c r="D50" s="147" t="s">
        <v>14</v>
      </c>
      <c r="E50" s="147">
        <v>1373</v>
      </c>
      <c r="F50" s="147">
        <v>473</v>
      </c>
      <c r="G50" s="147" t="s">
        <v>211</v>
      </c>
    </row>
    <row r="51" spans="1:7" ht="12.75">
      <c r="A51" s="49">
        <f t="shared" si="1"/>
        <v>50</v>
      </c>
      <c r="B51" s="147">
        <v>2791037</v>
      </c>
      <c r="C51" s="148" t="s">
        <v>28</v>
      </c>
      <c r="D51" s="147" t="s">
        <v>5</v>
      </c>
      <c r="E51" s="147">
        <v>1371</v>
      </c>
      <c r="F51" s="147">
        <v>468</v>
      </c>
      <c r="G51" s="147" t="s">
        <v>44</v>
      </c>
    </row>
    <row r="52" spans="1:7" ht="12.75">
      <c r="A52" s="49">
        <f t="shared" si="1"/>
        <v>51</v>
      </c>
      <c r="B52" s="147">
        <v>2269514</v>
      </c>
      <c r="C52" s="148" t="s">
        <v>267</v>
      </c>
      <c r="D52" s="147" t="s">
        <v>0</v>
      </c>
      <c r="E52" s="147">
        <v>1370</v>
      </c>
      <c r="F52" s="147">
        <v>466</v>
      </c>
      <c r="G52" s="147" t="s">
        <v>45</v>
      </c>
    </row>
    <row r="53" spans="1:7" ht="12.75">
      <c r="A53" s="49">
        <f t="shared" si="1"/>
        <v>52</v>
      </c>
      <c r="B53" s="147">
        <v>2137215</v>
      </c>
      <c r="C53" s="148" t="s">
        <v>46</v>
      </c>
      <c r="D53" s="147" t="s">
        <v>2</v>
      </c>
      <c r="E53" s="147">
        <v>1367</v>
      </c>
      <c r="F53" s="147">
        <v>459</v>
      </c>
      <c r="G53" s="147" t="s">
        <v>45</v>
      </c>
    </row>
    <row r="54" spans="1:7" ht="12.75">
      <c r="A54" s="49">
        <f t="shared" si="1"/>
        <v>53</v>
      </c>
      <c r="B54" s="147">
        <v>1125375</v>
      </c>
      <c r="C54" s="148" t="s">
        <v>36</v>
      </c>
      <c r="D54" s="147" t="s">
        <v>11</v>
      </c>
      <c r="E54" s="147">
        <v>1366</v>
      </c>
      <c r="F54" s="147">
        <v>455</v>
      </c>
      <c r="G54" s="147" t="s">
        <v>44</v>
      </c>
    </row>
    <row r="55" spans="1:7" ht="12.75">
      <c r="A55" s="49">
        <f t="shared" si="1"/>
        <v>54</v>
      </c>
      <c r="B55" s="147">
        <v>1104389</v>
      </c>
      <c r="C55" s="148" t="s">
        <v>103</v>
      </c>
      <c r="D55" s="147" t="s">
        <v>2</v>
      </c>
      <c r="E55" s="147">
        <v>1364</v>
      </c>
      <c r="F55" s="147">
        <v>449</v>
      </c>
      <c r="G55" s="147" t="s">
        <v>99</v>
      </c>
    </row>
    <row r="56" spans="1:7" ht="12.75">
      <c r="A56" s="49">
        <f t="shared" si="1"/>
        <v>55</v>
      </c>
      <c r="B56" s="147">
        <v>2590839</v>
      </c>
      <c r="C56" s="148" t="s">
        <v>92</v>
      </c>
      <c r="D56" s="147" t="s">
        <v>2</v>
      </c>
      <c r="E56" s="147">
        <v>1364</v>
      </c>
      <c r="F56" s="147">
        <v>449</v>
      </c>
      <c r="G56" s="147" t="s">
        <v>84</v>
      </c>
    </row>
    <row r="57" spans="1:7" ht="12.75">
      <c r="A57" s="49">
        <f t="shared" si="1"/>
        <v>56</v>
      </c>
      <c r="B57" s="147">
        <v>1157976</v>
      </c>
      <c r="C57" s="148" t="s">
        <v>285</v>
      </c>
      <c r="D57" s="147" t="s">
        <v>22</v>
      </c>
      <c r="E57" s="147">
        <v>1360</v>
      </c>
      <c r="F57" s="147">
        <v>443</v>
      </c>
      <c r="G57" s="147" t="s">
        <v>296</v>
      </c>
    </row>
    <row r="58" spans="1:7" ht="12.75">
      <c r="A58" s="49">
        <f t="shared" si="1"/>
        <v>57</v>
      </c>
      <c r="B58" s="147">
        <v>2705634</v>
      </c>
      <c r="C58" s="148" t="s">
        <v>88</v>
      </c>
      <c r="D58" s="147" t="s">
        <v>2</v>
      </c>
      <c r="E58" s="147">
        <v>1357</v>
      </c>
      <c r="F58" s="147">
        <v>436</v>
      </c>
      <c r="G58" s="147" t="s">
        <v>84</v>
      </c>
    </row>
    <row r="59" spans="1:7" ht="12.75">
      <c r="A59" s="49">
        <f t="shared" si="1"/>
        <v>58</v>
      </c>
      <c r="B59" s="147">
        <v>2388461</v>
      </c>
      <c r="C59" s="148" t="s">
        <v>302</v>
      </c>
      <c r="D59" s="147" t="s">
        <v>14</v>
      </c>
      <c r="E59" s="147">
        <v>1357</v>
      </c>
      <c r="F59" s="147">
        <v>436</v>
      </c>
      <c r="G59" s="147" t="s">
        <v>84</v>
      </c>
    </row>
    <row r="60" spans="1:7" ht="13.5" thickBot="1">
      <c r="A60" s="49">
        <f t="shared" si="1"/>
        <v>59</v>
      </c>
      <c r="B60" s="150">
        <v>1014556</v>
      </c>
      <c r="C60" s="149" t="s">
        <v>30</v>
      </c>
      <c r="D60" s="150" t="s">
        <v>5</v>
      </c>
      <c r="E60" s="150">
        <v>1357</v>
      </c>
      <c r="F60" s="150">
        <v>436</v>
      </c>
      <c r="G60" s="150" t="s">
        <v>26</v>
      </c>
    </row>
    <row r="61" spans="1:7" ht="13.5" thickTop="1">
      <c r="A61" s="49">
        <f t="shared" si="1"/>
        <v>60</v>
      </c>
      <c r="B61" s="147">
        <v>2394701</v>
      </c>
      <c r="C61" s="148" t="s">
        <v>87</v>
      </c>
      <c r="D61" s="147" t="s">
        <v>0</v>
      </c>
      <c r="E61" s="147">
        <v>1356</v>
      </c>
      <c r="F61" s="147">
        <v>434</v>
      </c>
      <c r="G61" s="147" t="s">
        <v>84</v>
      </c>
    </row>
    <row r="62" spans="1:7" ht="12.75">
      <c r="A62" s="49">
        <f t="shared" si="1"/>
        <v>61</v>
      </c>
      <c r="B62" s="147">
        <v>1044968</v>
      </c>
      <c r="C62" s="148" t="s">
        <v>95</v>
      </c>
      <c r="D62" s="147" t="s">
        <v>2</v>
      </c>
      <c r="E62" s="147">
        <v>1353</v>
      </c>
      <c r="F62" s="147">
        <v>428</v>
      </c>
      <c r="G62" s="147" t="s">
        <v>84</v>
      </c>
    </row>
    <row r="63" spans="1:7" ht="12.75">
      <c r="A63" s="49">
        <f t="shared" si="1"/>
        <v>62</v>
      </c>
      <c r="B63" s="147">
        <v>1027089</v>
      </c>
      <c r="C63" s="148" t="s">
        <v>195</v>
      </c>
      <c r="D63" s="147" t="s">
        <v>0</v>
      </c>
      <c r="E63" s="147">
        <v>1352</v>
      </c>
      <c r="F63" s="147">
        <v>426</v>
      </c>
      <c r="G63" s="147" t="s">
        <v>194</v>
      </c>
    </row>
    <row r="64" spans="1:7" ht="12.75">
      <c r="A64" s="49">
        <f t="shared" si="1"/>
        <v>63</v>
      </c>
      <c r="B64" s="147">
        <v>2791082</v>
      </c>
      <c r="C64" s="148" t="s">
        <v>27</v>
      </c>
      <c r="D64" s="147" t="s">
        <v>0</v>
      </c>
      <c r="E64" s="147">
        <v>1351</v>
      </c>
      <c r="F64" s="147">
        <v>424</v>
      </c>
      <c r="G64" s="147" t="s">
        <v>211</v>
      </c>
    </row>
    <row r="65" spans="1:7" ht="12.75">
      <c r="A65" s="49">
        <f t="shared" si="1"/>
        <v>64</v>
      </c>
      <c r="B65" s="147">
        <v>2073161</v>
      </c>
      <c r="C65" s="148" t="s">
        <v>151</v>
      </c>
      <c r="D65" s="147" t="s">
        <v>5</v>
      </c>
      <c r="E65" s="147">
        <v>1345</v>
      </c>
      <c r="F65" s="147">
        <v>410</v>
      </c>
      <c r="G65" s="147" t="s">
        <v>144</v>
      </c>
    </row>
    <row r="66" spans="1:7" ht="12.75">
      <c r="A66" s="49">
        <f t="shared" si="1"/>
        <v>65</v>
      </c>
      <c r="B66" s="147">
        <v>1119934</v>
      </c>
      <c r="C66" s="148" t="s">
        <v>274</v>
      </c>
      <c r="D66" s="147" t="s">
        <v>18</v>
      </c>
      <c r="E66" s="147">
        <v>1339</v>
      </c>
      <c r="F66" s="147">
        <v>395</v>
      </c>
      <c r="G66" s="147" t="s">
        <v>211</v>
      </c>
    </row>
    <row r="67" spans="1:7" ht="12.75">
      <c r="A67" s="49">
        <f aca="true" t="shared" si="2" ref="A67:A100">A66+1</f>
        <v>66</v>
      </c>
      <c r="B67" s="147">
        <v>1069948</v>
      </c>
      <c r="C67" s="148" t="s">
        <v>216</v>
      </c>
      <c r="D67" s="147" t="s">
        <v>5</v>
      </c>
      <c r="E67" s="147">
        <v>1334</v>
      </c>
      <c r="F67" s="147">
        <v>384</v>
      </c>
      <c r="G67" s="147" t="s">
        <v>211</v>
      </c>
    </row>
    <row r="68" spans="1:7" ht="12.75">
      <c r="A68" s="49">
        <f t="shared" si="2"/>
        <v>67</v>
      </c>
      <c r="B68" s="147">
        <v>3330699</v>
      </c>
      <c r="C68" s="148" t="s">
        <v>186</v>
      </c>
      <c r="D68" s="147" t="s">
        <v>7</v>
      </c>
      <c r="E68" s="147">
        <v>1326</v>
      </c>
      <c r="F68" s="147">
        <v>365</v>
      </c>
      <c r="G68" s="147" t="s">
        <v>181</v>
      </c>
    </row>
    <row r="69" spans="1:7" ht="12.75">
      <c r="A69" s="49">
        <f t="shared" si="2"/>
        <v>68</v>
      </c>
      <c r="B69" s="147">
        <v>1014174</v>
      </c>
      <c r="C69" s="148" t="s">
        <v>154</v>
      </c>
      <c r="D69" s="147" t="s">
        <v>5</v>
      </c>
      <c r="E69" s="147">
        <v>1323</v>
      </c>
      <c r="F69" s="147">
        <v>357</v>
      </c>
      <c r="G69" s="147" t="s">
        <v>144</v>
      </c>
    </row>
    <row r="70" spans="1:7" ht="12.75">
      <c r="A70" s="49">
        <f t="shared" si="2"/>
        <v>69</v>
      </c>
      <c r="B70" s="147">
        <v>1012918</v>
      </c>
      <c r="C70" s="148" t="s">
        <v>93</v>
      </c>
      <c r="D70" s="147" t="s">
        <v>2</v>
      </c>
      <c r="E70" s="147">
        <v>1314</v>
      </c>
      <c r="F70" s="147">
        <v>337</v>
      </c>
      <c r="G70" s="147" t="s">
        <v>84</v>
      </c>
    </row>
    <row r="71" spans="1:7" ht="12.75">
      <c r="A71" s="49">
        <f t="shared" si="2"/>
        <v>70</v>
      </c>
      <c r="B71" s="147">
        <v>2189572</v>
      </c>
      <c r="C71" s="148" t="s">
        <v>12</v>
      </c>
      <c r="D71" s="147" t="s">
        <v>11</v>
      </c>
      <c r="E71" s="147">
        <v>1305</v>
      </c>
      <c r="F71" s="147">
        <v>318</v>
      </c>
      <c r="G71" s="147" t="s">
        <v>26</v>
      </c>
    </row>
    <row r="72" spans="1:7" ht="12.75">
      <c r="A72" s="49">
        <f t="shared" si="2"/>
        <v>71</v>
      </c>
      <c r="B72" s="147">
        <v>1106376</v>
      </c>
      <c r="C72" s="148" t="s">
        <v>192</v>
      </c>
      <c r="D72" s="147" t="s">
        <v>18</v>
      </c>
      <c r="E72" s="147">
        <v>1297</v>
      </c>
      <c r="F72" s="147">
        <v>303</v>
      </c>
      <c r="G72" s="147" t="s">
        <v>211</v>
      </c>
    </row>
    <row r="73" spans="1:7" ht="12.75">
      <c r="A73" s="49">
        <f t="shared" si="2"/>
        <v>72</v>
      </c>
      <c r="B73" s="147">
        <v>2308963</v>
      </c>
      <c r="C73" s="148" t="s">
        <v>204</v>
      </c>
      <c r="D73" s="147" t="s">
        <v>11</v>
      </c>
      <c r="E73" s="147">
        <v>1275</v>
      </c>
      <c r="F73" s="147">
        <v>265</v>
      </c>
      <c r="G73" s="147" t="s">
        <v>203</v>
      </c>
    </row>
    <row r="74" spans="1:7" ht="12.75">
      <c r="A74" s="49">
        <f t="shared" si="2"/>
        <v>73</v>
      </c>
      <c r="B74" s="147">
        <v>1103559</v>
      </c>
      <c r="C74" s="148" t="s">
        <v>158</v>
      </c>
      <c r="D74" s="147" t="s">
        <v>14</v>
      </c>
      <c r="E74" s="147">
        <v>1275</v>
      </c>
      <c r="F74" s="147">
        <v>265</v>
      </c>
      <c r="G74" s="147" t="s">
        <v>144</v>
      </c>
    </row>
    <row r="75" spans="1:7" ht="12.75">
      <c r="A75" s="49">
        <f t="shared" si="2"/>
        <v>74</v>
      </c>
      <c r="B75" s="147">
        <v>1062511</v>
      </c>
      <c r="C75" s="148" t="s">
        <v>126</v>
      </c>
      <c r="D75" s="147" t="s">
        <v>22</v>
      </c>
      <c r="E75" s="147">
        <v>1274</v>
      </c>
      <c r="F75" s="147">
        <v>262</v>
      </c>
      <c r="G75" s="147" t="s">
        <v>99</v>
      </c>
    </row>
    <row r="76" spans="1:7" ht="12.75">
      <c r="A76" s="49">
        <f t="shared" si="2"/>
        <v>75</v>
      </c>
      <c r="B76" s="147">
        <v>1213561</v>
      </c>
      <c r="C76" s="148" t="s">
        <v>276</v>
      </c>
      <c r="D76" s="147" t="s">
        <v>18</v>
      </c>
      <c r="E76" s="147">
        <v>1271</v>
      </c>
      <c r="F76" s="147">
        <v>257</v>
      </c>
      <c r="G76" s="147" t="s">
        <v>132</v>
      </c>
    </row>
    <row r="77" spans="1:7" ht="12.75">
      <c r="A77" s="49">
        <f t="shared" si="2"/>
        <v>76</v>
      </c>
      <c r="B77" s="147">
        <v>2576813</v>
      </c>
      <c r="C77" s="148" t="s">
        <v>94</v>
      </c>
      <c r="D77" s="147" t="s">
        <v>5</v>
      </c>
      <c r="E77" s="147">
        <v>1270</v>
      </c>
      <c r="F77" s="147">
        <v>254</v>
      </c>
      <c r="G77" s="147" t="s">
        <v>84</v>
      </c>
    </row>
    <row r="78" spans="1:7" ht="12.75">
      <c r="A78" s="49">
        <f t="shared" si="2"/>
        <v>77</v>
      </c>
      <c r="B78" s="147">
        <v>1067985</v>
      </c>
      <c r="C78" s="148" t="s">
        <v>108</v>
      </c>
      <c r="D78" s="147" t="s">
        <v>7</v>
      </c>
      <c r="E78" s="147">
        <v>1258</v>
      </c>
      <c r="F78" s="147">
        <v>238</v>
      </c>
      <c r="G78" s="147" t="s">
        <v>99</v>
      </c>
    </row>
    <row r="79" spans="1:7" ht="12.75">
      <c r="A79" s="49">
        <f t="shared" si="2"/>
        <v>78</v>
      </c>
      <c r="B79" s="147">
        <v>1090978</v>
      </c>
      <c r="C79" s="148" t="s">
        <v>113</v>
      </c>
      <c r="D79" s="147" t="s">
        <v>11</v>
      </c>
      <c r="E79" s="147">
        <v>1255</v>
      </c>
      <c r="F79" s="147">
        <v>234</v>
      </c>
      <c r="G79" s="147" t="s">
        <v>99</v>
      </c>
    </row>
    <row r="80" spans="1:7" ht="12.75">
      <c r="A80" s="49">
        <f t="shared" si="2"/>
        <v>79</v>
      </c>
      <c r="B80" s="147">
        <v>1118845</v>
      </c>
      <c r="C80" s="148" t="s">
        <v>39</v>
      </c>
      <c r="D80" s="147" t="s">
        <v>18</v>
      </c>
      <c r="E80" s="147">
        <v>1251</v>
      </c>
      <c r="F80" s="147">
        <v>227</v>
      </c>
      <c r="G80" s="147" t="s">
        <v>44</v>
      </c>
    </row>
    <row r="81" spans="1:7" ht="12.75">
      <c r="A81" s="49">
        <f t="shared" si="2"/>
        <v>80</v>
      </c>
      <c r="B81" s="147">
        <v>2152365</v>
      </c>
      <c r="C81" s="148" t="s">
        <v>48</v>
      </c>
      <c r="D81" s="147" t="s">
        <v>7</v>
      </c>
      <c r="E81" s="147">
        <v>1247</v>
      </c>
      <c r="F81" s="147">
        <v>221</v>
      </c>
      <c r="G81" s="147" t="s">
        <v>45</v>
      </c>
    </row>
    <row r="82" spans="1:7" ht="12.75">
      <c r="A82" s="49">
        <f t="shared" si="2"/>
        <v>81</v>
      </c>
      <c r="B82" s="147">
        <v>1202642</v>
      </c>
      <c r="C82" s="148" t="s">
        <v>135</v>
      </c>
      <c r="D82" s="147" t="s">
        <v>14</v>
      </c>
      <c r="E82" s="147">
        <v>1242</v>
      </c>
      <c r="F82" s="147">
        <v>212</v>
      </c>
      <c r="G82" s="147" t="s">
        <v>132</v>
      </c>
    </row>
    <row r="83" spans="1:7" ht="12.75">
      <c r="A83" s="49">
        <f t="shared" si="2"/>
        <v>82</v>
      </c>
      <c r="B83" s="147">
        <v>1123298</v>
      </c>
      <c r="C83" s="148" t="s">
        <v>166</v>
      </c>
      <c r="D83" s="147" t="s">
        <v>22</v>
      </c>
      <c r="E83" s="147">
        <v>1227</v>
      </c>
      <c r="F83" s="147">
        <v>186</v>
      </c>
      <c r="G83" s="147" t="s">
        <v>144</v>
      </c>
    </row>
    <row r="84" spans="1:7" ht="12.75">
      <c r="A84" s="49">
        <f t="shared" si="2"/>
        <v>83</v>
      </c>
      <c r="B84" s="147">
        <v>1107825</v>
      </c>
      <c r="C84" s="148" t="s">
        <v>230</v>
      </c>
      <c r="D84" s="147" t="s">
        <v>18</v>
      </c>
      <c r="E84" s="147">
        <v>1223</v>
      </c>
      <c r="F84" s="147">
        <v>181</v>
      </c>
      <c r="G84" s="147" t="s">
        <v>211</v>
      </c>
    </row>
    <row r="85" spans="1:7" ht="12.75">
      <c r="A85" s="49">
        <f t="shared" si="2"/>
        <v>84</v>
      </c>
      <c r="B85" s="147">
        <v>1114963</v>
      </c>
      <c r="C85" s="148" t="s">
        <v>82</v>
      </c>
      <c r="D85" s="147" t="s">
        <v>18</v>
      </c>
      <c r="E85" s="147">
        <v>1199</v>
      </c>
      <c r="F85" s="147">
        <v>148</v>
      </c>
      <c r="G85" s="147" t="s">
        <v>74</v>
      </c>
    </row>
    <row r="86" spans="1:7" ht="12.75">
      <c r="A86" s="49">
        <f t="shared" si="2"/>
        <v>85</v>
      </c>
      <c r="B86" s="147">
        <v>1132075</v>
      </c>
      <c r="C86" s="148" t="s">
        <v>42</v>
      </c>
      <c r="D86" s="147" t="s">
        <v>18</v>
      </c>
      <c r="E86" s="147">
        <v>1196</v>
      </c>
      <c r="F86" s="147">
        <v>143</v>
      </c>
      <c r="G86" s="147" t="s">
        <v>44</v>
      </c>
    </row>
    <row r="87" spans="1:7" ht="12.75">
      <c r="A87" s="49">
        <f t="shared" si="2"/>
        <v>86</v>
      </c>
      <c r="B87" s="147">
        <v>2610356</v>
      </c>
      <c r="C87" s="148" t="s">
        <v>78</v>
      </c>
      <c r="D87" s="147" t="s">
        <v>11</v>
      </c>
      <c r="E87" s="147">
        <v>1189</v>
      </c>
      <c r="F87" s="147">
        <v>134</v>
      </c>
      <c r="G87" s="147" t="s">
        <v>74</v>
      </c>
    </row>
    <row r="88" spans="1:7" ht="12.75">
      <c r="A88" s="49">
        <f t="shared" si="2"/>
        <v>87</v>
      </c>
      <c r="B88" s="147">
        <v>2705612</v>
      </c>
      <c r="C88" s="148" t="s">
        <v>89</v>
      </c>
      <c r="D88" s="147" t="s">
        <v>0</v>
      </c>
      <c r="E88" s="147">
        <v>1167</v>
      </c>
      <c r="F88" s="147">
        <v>110</v>
      </c>
      <c r="G88" s="147" t="s">
        <v>84</v>
      </c>
    </row>
    <row r="89" spans="1:7" ht="12.75">
      <c r="A89" s="49">
        <f t="shared" si="2"/>
        <v>88</v>
      </c>
      <c r="B89" s="147">
        <v>1147516</v>
      </c>
      <c r="C89" s="148" t="s">
        <v>232</v>
      </c>
      <c r="D89" s="147" t="s">
        <v>22</v>
      </c>
      <c r="E89" s="147">
        <v>1160</v>
      </c>
      <c r="F89" s="147">
        <v>105</v>
      </c>
      <c r="G89" s="147" t="s">
        <v>211</v>
      </c>
    </row>
    <row r="90" spans="1:7" ht="12.75">
      <c r="A90" s="49">
        <f t="shared" si="2"/>
        <v>89</v>
      </c>
      <c r="B90" s="147">
        <v>1204043</v>
      </c>
      <c r="C90" s="148" t="s">
        <v>291</v>
      </c>
      <c r="D90" s="147" t="s">
        <v>22</v>
      </c>
      <c r="E90" s="147">
        <v>1154</v>
      </c>
      <c r="F90" s="147">
        <v>100</v>
      </c>
      <c r="G90" s="147" t="s">
        <v>51</v>
      </c>
    </row>
    <row r="91" spans="1:7" ht="12.75">
      <c r="A91" s="49">
        <f t="shared" si="2"/>
        <v>90</v>
      </c>
      <c r="B91" s="147">
        <v>1031603</v>
      </c>
      <c r="C91" s="148" t="s">
        <v>104</v>
      </c>
      <c r="D91" s="147" t="s">
        <v>5</v>
      </c>
      <c r="E91" s="147">
        <v>1152</v>
      </c>
      <c r="F91" s="147">
        <v>99</v>
      </c>
      <c r="G91" s="147" t="s">
        <v>99</v>
      </c>
    </row>
    <row r="92" spans="1:7" ht="12.75">
      <c r="A92" s="49">
        <f t="shared" si="2"/>
        <v>91</v>
      </c>
      <c r="B92" s="147">
        <v>2520005</v>
      </c>
      <c r="C92" s="148" t="s">
        <v>13</v>
      </c>
      <c r="D92" s="147" t="s">
        <v>14</v>
      </c>
      <c r="E92" s="147">
        <v>1147</v>
      </c>
      <c r="F92" s="147">
        <v>94</v>
      </c>
      <c r="G92" s="147" t="s">
        <v>26</v>
      </c>
    </row>
    <row r="93" spans="1:7" ht="12.75">
      <c r="A93" s="49">
        <f t="shared" si="2"/>
        <v>92</v>
      </c>
      <c r="B93" s="147">
        <v>1371508</v>
      </c>
      <c r="C93" s="148" t="s">
        <v>277</v>
      </c>
      <c r="D93" s="147" t="s">
        <v>22</v>
      </c>
      <c r="E93" s="147">
        <v>1142</v>
      </c>
      <c r="F93" s="147">
        <v>90</v>
      </c>
      <c r="G93" s="147" t="s">
        <v>99</v>
      </c>
    </row>
    <row r="94" spans="1:7" ht="12.75">
      <c r="A94" s="49">
        <f t="shared" si="2"/>
        <v>93</v>
      </c>
      <c r="B94" s="147">
        <v>1002319</v>
      </c>
      <c r="C94" s="148" t="s">
        <v>412</v>
      </c>
      <c r="D94" s="147">
        <v>7</v>
      </c>
      <c r="E94" s="147">
        <v>1087</v>
      </c>
      <c r="F94" s="147">
        <v>57</v>
      </c>
      <c r="G94" s="147" t="s">
        <v>99</v>
      </c>
    </row>
    <row r="95" spans="1:7" ht="12.75">
      <c r="A95" s="49">
        <f t="shared" si="2"/>
        <v>94</v>
      </c>
      <c r="B95" s="147">
        <v>1302957</v>
      </c>
      <c r="C95" s="148" t="s">
        <v>283</v>
      </c>
      <c r="D95" s="147" t="s">
        <v>18</v>
      </c>
      <c r="E95" s="147">
        <v>1079</v>
      </c>
      <c r="F95" s="147">
        <v>53</v>
      </c>
      <c r="G95" s="147" t="s">
        <v>132</v>
      </c>
    </row>
    <row r="96" spans="1:7" ht="12.75">
      <c r="A96" s="49">
        <f t="shared" si="2"/>
        <v>95</v>
      </c>
      <c r="B96" s="147">
        <v>1351371</v>
      </c>
      <c r="C96" s="148" t="s">
        <v>322</v>
      </c>
      <c r="D96" s="147" t="s">
        <v>22</v>
      </c>
      <c r="E96" s="147">
        <v>1004</v>
      </c>
      <c r="F96" s="147">
        <v>33</v>
      </c>
      <c r="G96" s="147" t="s">
        <v>132</v>
      </c>
    </row>
    <row r="97" spans="1:7" ht="12.75">
      <c r="A97" s="49">
        <f t="shared" si="2"/>
        <v>96</v>
      </c>
      <c r="B97" s="152">
        <v>1177021</v>
      </c>
      <c r="C97" s="151" t="s">
        <v>313</v>
      </c>
      <c r="D97" s="152" t="s">
        <v>22</v>
      </c>
      <c r="E97" s="152">
        <v>990</v>
      </c>
      <c r="F97" s="152">
        <v>31</v>
      </c>
      <c r="G97" s="155" t="s">
        <v>211</v>
      </c>
    </row>
    <row r="98" ht="12.75">
      <c r="A98" s="49">
        <f t="shared" si="2"/>
        <v>97</v>
      </c>
    </row>
    <row r="99" ht="12.75">
      <c r="A99" s="49">
        <f t="shared" si="2"/>
        <v>98</v>
      </c>
    </row>
    <row r="100" ht="12.75">
      <c r="A100" s="49">
        <f t="shared" si="2"/>
        <v>99</v>
      </c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96</v>
      </c>
      <c r="H476" s="189">
        <f>D496</f>
        <v>96</v>
      </c>
      <c r="I476" s="284" t="s">
        <v>268</v>
      </c>
      <c r="J476" s="284"/>
      <c r="K476" s="42"/>
    </row>
    <row r="477" spans="2:11" ht="12.75">
      <c r="B477" s="53" t="s">
        <v>254</v>
      </c>
      <c r="C477" s="54" t="s">
        <v>255</v>
      </c>
      <c r="D477" s="54">
        <f aca="true" t="shared" si="3" ref="D477:D495">COUNTIF($D$2:$D$475,C477)</f>
        <v>0</v>
      </c>
      <c r="E477" s="318">
        <f>D477+D478</f>
        <v>0</v>
      </c>
      <c r="F477" s="318">
        <f>E477+E479+E481+E483</f>
        <v>0</v>
      </c>
      <c r="G477"/>
      <c r="H477" s="190">
        <f>G476</f>
        <v>96</v>
      </c>
      <c r="I477" s="285" t="s">
        <v>264</v>
      </c>
      <c r="J477" s="285"/>
      <c r="K477" s="43"/>
    </row>
    <row r="478" spans="2:11" ht="12.75">
      <c r="B478" s="55" t="s">
        <v>254</v>
      </c>
      <c r="C478" s="56" t="s">
        <v>256</v>
      </c>
      <c r="D478" s="56">
        <f t="shared" si="3"/>
        <v>0</v>
      </c>
      <c r="E478" s="321"/>
      <c r="F478" s="319"/>
      <c r="G478"/>
      <c r="H478" s="10">
        <f>F477</f>
        <v>0</v>
      </c>
      <c r="I478" s="41" t="s">
        <v>263</v>
      </c>
      <c r="J478" s="41" t="s">
        <v>265</v>
      </c>
      <c r="K478" s="143">
        <v>0</v>
      </c>
    </row>
    <row r="479" spans="2:11" ht="12.75">
      <c r="B479" s="55" t="s">
        <v>254</v>
      </c>
      <c r="C479" s="54" t="s">
        <v>257</v>
      </c>
      <c r="D479" s="54">
        <f t="shared" si="3"/>
        <v>0</v>
      </c>
      <c r="E479" s="318">
        <f>D479+D480</f>
        <v>0</v>
      </c>
      <c r="F479" s="319"/>
      <c r="G479"/>
      <c r="H479" s="191">
        <f>H477-H478+K478</f>
        <v>96</v>
      </c>
      <c r="I479" s="286" t="s">
        <v>269</v>
      </c>
      <c r="J479" s="286"/>
      <c r="K479" s="287"/>
    </row>
    <row r="480" spans="2:11" ht="12.75">
      <c r="B480" s="55" t="s">
        <v>254</v>
      </c>
      <c r="C480" s="56" t="s">
        <v>258</v>
      </c>
      <c r="D480" s="56">
        <f t="shared" si="3"/>
        <v>0</v>
      </c>
      <c r="E480" s="321"/>
      <c r="F480" s="319"/>
      <c r="H480" s="193"/>
      <c r="I480" s="314"/>
      <c r="J480" s="314"/>
      <c r="K480" s="314"/>
    </row>
    <row r="481" spans="2:11" ht="12.75">
      <c r="B481" s="55" t="s">
        <v>254</v>
      </c>
      <c r="C481" s="54" t="s">
        <v>246</v>
      </c>
      <c r="D481" s="54">
        <f t="shared" si="3"/>
        <v>0</v>
      </c>
      <c r="E481" s="318">
        <f>D481+D482</f>
        <v>0</v>
      </c>
      <c r="F481" s="319"/>
      <c r="H481" s="194"/>
      <c r="I481" s="194"/>
      <c r="J481" s="194"/>
      <c r="K481" s="194"/>
    </row>
    <row r="482" spans="2:6" ht="12.75">
      <c r="B482" s="55" t="s">
        <v>254</v>
      </c>
      <c r="C482" s="56" t="s">
        <v>248</v>
      </c>
      <c r="D482" s="56">
        <f t="shared" si="3"/>
        <v>0</v>
      </c>
      <c r="E482" s="321"/>
      <c r="F482" s="319"/>
    </row>
    <row r="483" spans="2:6" ht="12.75">
      <c r="B483" s="55" t="s">
        <v>254</v>
      </c>
      <c r="C483" s="54" t="s">
        <v>247</v>
      </c>
      <c r="D483" s="54">
        <f t="shared" si="3"/>
        <v>0</v>
      </c>
      <c r="E483" s="318">
        <f>D483+D484+D485+D486</f>
        <v>0</v>
      </c>
      <c r="F483" s="319"/>
    </row>
    <row r="484" spans="2:6" ht="12.75">
      <c r="B484" s="55" t="s">
        <v>254</v>
      </c>
      <c r="C484" s="57" t="s">
        <v>250</v>
      </c>
      <c r="D484" s="57">
        <f t="shared" si="3"/>
        <v>0</v>
      </c>
      <c r="E484" s="319"/>
      <c r="F484" s="319"/>
    </row>
    <row r="485" spans="2:6" ht="12.75">
      <c r="B485" s="55" t="s">
        <v>254</v>
      </c>
      <c r="C485" s="57" t="s">
        <v>249</v>
      </c>
      <c r="D485" s="57">
        <f t="shared" si="3"/>
        <v>0</v>
      </c>
      <c r="E485" s="319"/>
      <c r="F485" s="319"/>
    </row>
    <row r="486" spans="2:6" ht="12.75">
      <c r="B486" s="55" t="s">
        <v>254</v>
      </c>
      <c r="C486" s="56" t="s">
        <v>252</v>
      </c>
      <c r="D486" s="56">
        <f t="shared" si="3"/>
        <v>0</v>
      </c>
      <c r="E486" s="321"/>
      <c r="F486" s="321"/>
    </row>
    <row r="487" spans="2:6" ht="12.75">
      <c r="B487" s="55" t="s">
        <v>254</v>
      </c>
      <c r="C487" s="54" t="s">
        <v>0</v>
      </c>
      <c r="D487" s="54">
        <f t="shared" si="3"/>
        <v>16</v>
      </c>
      <c r="E487" s="315">
        <f>D487+D488+D489+D490</f>
        <v>60</v>
      </c>
      <c r="F487" s="318">
        <f>E487+E491+E495</f>
        <v>96</v>
      </c>
    </row>
    <row r="488" spans="2:6" ht="12.75">
      <c r="B488" s="55" t="s">
        <v>254</v>
      </c>
      <c r="C488" s="57" t="s">
        <v>2</v>
      </c>
      <c r="D488" s="57">
        <f t="shared" si="3"/>
        <v>16</v>
      </c>
      <c r="E488" s="316"/>
      <c r="F488" s="319"/>
    </row>
    <row r="489" spans="2:6" ht="12.75">
      <c r="B489" s="55" t="s">
        <v>254</v>
      </c>
      <c r="C489" s="57" t="s">
        <v>5</v>
      </c>
      <c r="D489" s="57">
        <f t="shared" si="3"/>
        <v>17</v>
      </c>
      <c r="E489" s="316"/>
      <c r="F489" s="319"/>
    </row>
    <row r="490" spans="2:6" ht="12.75">
      <c r="B490" s="55" t="s">
        <v>254</v>
      </c>
      <c r="C490" s="56" t="s">
        <v>7</v>
      </c>
      <c r="D490" s="56">
        <f t="shared" si="3"/>
        <v>11</v>
      </c>
      <c r="E490" s="317"/>
      <c r="F490" s="319"/>
    </row>
    <row r="491" spans="2:6" ht="12.75">
      <c r="B491" s="55" t="s">
        <v>254</v>
      </c>
      <c r="C491" s="54" t="s">
        <v>11</v>
      </c>
      <c r="D491" s="54">
        <f t="shared" si="3"/>
        <v>9</v>
      </c>
      <c r="E491" s="315">
        <f>D491+D492+D493+D494</f>
        <v>34</v>
      </c>
      <c r="F491" s="319"/>
    </row>
    <row r="492" spans="2:6" ht="12.75">
      <c r="B492" s="55" t="s">
        <v>254</v>
      </c>
      <c r="C492" s="57" t="s">
        <v>14</v>
      </c>
      <c r="D492" s="57">
        <f t="shared" si="3"/>
        <v>7</v>
      </c>
      <c r="E492" s="316"/>
      <c r="F492" s="319"/>
    </row>
    <row r="493" spans="2:6" ht="12.75">
      <c r="B493" s="55" t="s">
        <v>254</v>
      </c>
      <c r="C493" s="57" t="s">
        <v>18</v>
      </c>
      <c r="D493" s="57">
        <f t="shared" si="3"/>
        <v>8</v>
      </c>
      <c r="E493" s="316"/>
      <c r="F493" s="319"/>
    </row>
    <row r="494" spans="2:6" ht="12.75">
      <c r="B494" s="55" t="s">
        <v>254</v>
      </c>
      <c r="C494" s="56" t="s">
        <v>22</v>
      </c>
      <c r="D494" s="56">
        <f t="shared" si="3"/>
        <v>10</v>
      </c>
      <c r="E494" s="317"/>
      <c r="F494" s="319"/>
    </row>
    <row r="495" spans="2:6" ht="12.75">
      <c r="B495" s="55" t="s">
        <v>254</v>
      </c>
      <c r="C495" s="58">
        <v>7</v>
      </c>
      <c r="D495" s="54">
        <f t="shared" si="3"/>
        <v>2</v>
      </c>
      <c r="E495" s="52">
        <f>D495</f>
        <v>2</v>
      </c>
      <c r="F495" s="320"/>
    </row>
    <row r="496" spans="2:6" ht="12.75">
      <c r="B496" s="59" t="s">
        <v>259</v>
      </c>
      <c r="C496" s="60"/>
      <c r="D496" s="58">
        <f>SUM(D477:D495)</f>
        <v>96</v>
      </c>
      <c r="E496" s="61">
        <f>SUM(E477:E495)</f>
        <v>96</v>
      </c>
      <c r="F496" s="52">
        <f>SUM(F477:F495)</f>
        <v>96</v>
      </c>
    </row>
  </sheetData>
  <mergeCells count="12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7:J477"/>
    <mergeCell ref="I480:K480"/>
    <mergeCell ref="I476:J476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46">
      <selection activeCell="G476" sqref="G476"/>
    </sheetView>
  </sheetViews>
  <sheetFormatPr defaultColWidth="11.00390625" defaultRowHeight="12.75"/>
  <cols>
    <col min="2" max="2" width="19.375" style="0" customWidth="1"/>
    <col min="3" max="3" width="18.25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39">
        <v>1147876</v>
      </c>
      <c r="C2" s="47" t="s">
        <v>376</v>
      </c>
      <c r="D2" s="39" t="s">
        <v>256</v>
      </c>
      <c r="E2" s="39">
        <v>2871</v>
      </c>
      <c r="F2" s="39">
        <v>987</v>
      </c>
      <c r="G2" s="39" t="s">
        <v>211</v>
      </c>
      <c r="H2" s="67"/>
    </row>
    <row r="3" spans="1:8" ht="12.75">
      <c r="A3">
        <f aca="true" t="shared" si="0" ref="A3:A34">A2+1</f>
        <v>2</v>
      </c>
      <c r="B3" s="39">
        <v>2334047</v>
      </c>
      <c r="C3" s="47" t="s">
        <v>375</v>
      </c>
      <c r="D3" s="39" t="s">
        <v>256</v>
      </c>
      <c r="E3" s="39">
        <v>2740</v>
      </c>
      <c r="F3" s="39">
        <v>963</v>
      </c>
      <c r="G3" s="39" t="s">
        <v>211</v>
      </c>
      <c r="H3" s="67"/>
    </row>
    <row r="4" spans="1:8" ht="12.75">
      <c r="A4">
        <f t="shared" si="0"/>
        <v>3</v>
      </c>
      <c r="B4" s="39">
        <v>3141662</v>
      </c>
      <c r="C4" s="47" t="s">
        <v>377</v>
      </c>
      <c r="D4" s="39" t="s">
        <v>247</v>
      </c>
      <c r="E4" s="39">
        <v>2497</v>
      </c>
      <c r="F4" s="39">
        <v>861</v>
      </c>
      <c r="G4" s="39" t="s">
        <v>211</v>
      </c>
      <c r="H4" s="67"/>
    </row>
    <row r="5" spans="1:8" ht="12.75">
      <c r="A5">
        <f t="shared" si="0"/>
        <v>4</v>
      </c>
      <c r="B5" s="39">
        <v>2653281</v>
      </c>
      <c r="C5" s="47" t="s">
        <v>413</v>
      </c>
      <c r="D5" s="39" t="s">
        <v>249</v>
      </c>
      <c r="E5" s="39">
        <v>2356</v>
      </c>
      <c r="F5" s="39">
        <v>733</v>
      </c>
      <c r="G5" s="39" t="s">
        <v>99</v>
      </c>
      <c r="H5" s="73"/>
    </row>
    <row r="6" spans="1:8" ht="12.75">
      <c r="A6">
        <f t="shared" si="0"/>
        <v>5</v>
      </c>
      <c r="B6" s="39">
        <v>2798923</v>
      </c>
      <c r="C6" s="47" t="s">
        <v>393</v>
      </c>
      <c r="D6" s="39" t="s">
        <v>250</v>
      </c>
      <c r="E6" s="39">
        <v>2347</v>
      </c>
      <c r="F6" s="39">
        <v>725</v>
      </c>
      <c r="G6" s="39" t="s">
        <v>144</v>
      </c>
      <c r="H6" s="67"/>
    </row>
    <row r="7" spans="1:8" ht="12.75">
      <c r="A7">
        <f t="shared" si="0"/>
        <v>6</v>
      </c>
      <c r="B7" s="39">
        <v>1015454</v>
      </c>
      <c r="C7" s="47" t="s">
        <v>399</v>
      </c>
      <c r="D7" s="39" t="s">
        <v>248</v>
      </c>
      <c r="E7" s="39">
        <v>2323</v>
      </c>
      <c r="F7" s="39">
        <v>696</v>
      </c>
      <c r="G7" s="39" t="s">
        <v>84</v>
      </c>
      <c r="H7" s="67"/>
    </row>
    <row r="8" spans="1:8" ht="12.75">
      <c r="A8">
        <f t="shared" si="0"/>
        <v>7</v>
      </c>
      <c r="B8" s="39">
        <v>2269452</v>
      </c>
      <c r="C8" s="47" t="s">
        <v>414</v>
      </c>
      <c r="D8" s="39" t="s">
        <v>258</v>
      </c>
      <c r="E8" s="39">
        <v>2320</v>
      </c>
      <c r="F8" s="39">
        <v>691</v>
      </c>
      <c r="G8" s="39" t="s">
        <v>99</v>
      </c>
      <c r="H8" s="67"/>
    </row>
    <row r="9" spans="1:8" ht="12.75">
      <c r="A9">
        <f t="shared" si="0"/>
        <v>8</v>
      </c>
      <c r="B9" s="39">
        <v>2360504</v>
      </c>
      <c r="C9" s="47" t="s">
        <v>378</v>
      </c>
      <c r="D9" s="39" t="s">
        <v>247</v>
      </c>
      <c r="E9" s="39">
        <v>2296</v>
      </c>
      <c r="F9" s="39">
        <v>662</v>
      </c>
      <c r="G9" s="39" t="s">
        <v>211</v>
      </c>
      <c r="H9" s="67"/>
    </row>
    <row r="10" spans="1:8" ht="12.75">
      <c r="A10">
        <f t="shared" si="0"/>
        <v>9</v>
      </c>
      <c r="B10" s="39">
        <v>2519456</v>
      </c>
      <c r="C10" s="47" t="s">
        <v>394</v>
      </c>
      <c r="D10" s="39" t="s">
        <v>249</v>
      </c>
      <c r="E10" s="39">
        <v>2202</v>
      </c>
      <c r="F10" s="39">
        <v>536</v>
      </c>
      <c r="G10" s="39" t="s">
        <v>144</v>
      </c>
      <c r="H10" s="67"/>
    </row>
    <row r="11" spans="1:8" ht="12.75">
      <c r="A11">
        <f t="shared" si="0"/>
        <v>10</v>
      </c>
      <c r="B11" s="39">
        <v>2517932</v>
      </c>
      <c r="C11" s="47" t="s">
        <v>382</v>
      </c>
      <c r="D11" s="39" t="s">
        <v>247</v>
      </c>
      <c r="E11" s="39">
        <v>2194</v>
      </c>
      <c r="F11" s="39">
        <v>523</v>
      </c>
      <c r="G11" s="39" t="s">
        <v>203</v>
      </c>
      <c r="H11" s="67"/>
    </row>
    <row r="12" spans="1:8" ht="12.75">
      <c r="A12">
        <f t="shared" si="0"/>
        <v>11</v>
      </c>
      <c r="B12" s="39">
        <v>1332109</v>
      </c>
      <c r="C12" s="47" t="s">
        <v>260</v>
      </c>
      <c r="D12" s="39" t="s">
        <v>7</v>
      </c>
      <c r="E12" s="39">
        <v>2174</v>
      </c>
      <c r="F12" s="39">
        <v>497</v>
      </c>
      <c r="G12" s="39" t="s">
        <v>211</v>
      </c>
      <c r="H12" s="67"/>
    </row>
    <row r="13" spans="1:8" ht="12.75">
      <c r="A13">
        <f t="shared" si="0"/>
        <v>12</v>
      </c>
      <c r="B13" s="39">
        <v>1840769</v>
      </c>
      <c r="C13" s="47" t="s">
        <v>383</v>
      </c>
      <c r="D13" s="39" t="s">
        <v>252</v>
      </c>
      <c r="E13" s="39">
        <v>2153</v>
      </c>
      <c r="F13" s="39">
        <v>471</v>
      </c>
      <c r="G13" s="39" t="s">
        <v>44</v>
      </c>
      <c r="H13" s="67"/>
    </row>
    <row r="14" spans="1:8" ht="12.75">
      <c r="A14">
        <f t="shared" si="0"/>
        <v>13</v>
      </c>
      <c r="B14" s="39">
        <v>2269514</v>
      </c>
      <c r="C14" s="47" t="s">
        <v>267</v>
      </c>
      <c r="D14" s="39" t="s">
        <v>0</v>
      </c>
      <c r="E14" s="39">
        <v>2125</v>
      </c>
      <c r="F14" s="39">
        <v>431</v>
      </c>
      <c r="G14" s="39" t="s">
        <v>45</v>
      </c>
      <c r="H14" s="67"/>
    </row>
    <row r="15" spans="1:8" ht="12.75">
      <c r="A15">
        <f t="shared" si="0"/>
        <v>14</v>
      </c>
      <c r="B15" s="39">
        <v>1001492</v>
      </c>
      <c r="C15" s="47" t="s">
        <v>339</v>
      </c>
      <c r="D15" s="39" t="s">
        <v>244</v>
      </c>
      <c r="E15" s="39">
        <v>2091</v>
      </c>
      <c r="F15" s="39">
        <v>393</v>
      </c>
      <c r="G15" s="39" t="s">
        <v>99</v>
      </c>
      <c r="H15" s="67"/>
    </row>
    <row r="16" spans="1:8" ht="12.75">
      <c r="A16">
        <f t="shared" si="0"/>
        <v>15</v>
      </c>
      <c r="B16" s="39">
        <v>1005196</v>
      </c>
      <c r="C16" s="47" t="s">
        <v>400</v>
      </c>
      <c r="D16" s="39" t="s">
        <v>252</v>
      </c>
      <c r="E16" s="39">
        <v>2091</v>
      </c>
      <c r="F16" s="39">
        <v>393</v>
      </c>
      <c r="G16" s="39" t="s">
        <v>132</v>
      </c>
      <c r="H16" s="67"/>
    </row>
    <row r="17" spans="1:8" ht="12.75">
      <c r="A17">
        <f t="shared" si="0"/>
        <v>16</v>
      </c>
      <c r="B17" s="39">
        <v>1109823</v>
      </c>
      <c r="C17" s="47" t="s">
        <v>21</v>
      </c>
      <c r="D17" s="39" t="s">
        <v>5</v>
      </c>
      <c r="E17" s="39">
        <v>2080</v>
      </c>
      <c r="F17" s="39">
        <v>378</v>
      </c>
      <c r="G17" s="39" t="s">
        <v>26</v>
      </c>
      <c r="H17" s="67"/>
    </row>
    <row r="18" spans="1:8" ht="12.75">
      <c r="A18">
        <f t="shared" si="0"/>
        <v>17</v>
      </c>
      <c r="B18" s="39">
        <v>2613612</v>
      </c>
      <c r="C18" s="47" t="s">
        <v>415</v>
      </c>
      <c r="D18" s="39" t="s">
        <v>249</v>
      </c>
      <c r="E18" s="39">
        <v>2078</v>
      </c>
      <c r="F18" s="39">
        <v>376</v>
      </c>
      <c r="G18" s="39" t="s">
        <v>84</v>
      </c>
      <c r="H18" s="67"/>
    </row>
    <row r="19" spans="1:8" ht="12.75">
      <c r="A19">
        <f t="shared" si="0"/>
        <v>18</v>
      </c>
      <c r="B19" s="39">
        <v>2334038</v>
      </c>
      <c r="C19" s="47" t="s">
        <v>379</v>
      </c>
      <c r="D19" s="39" t="s">
        <v>252</v>
      </c>
      <c r="E19" s="39">
        <v>2077</v>
      </c>
      <c r="F19" s="39">
        <v>373</v>
      </c>
      <c r="G19" s="39" t="s">
        <v>211</v>
      </c>
      <c r="H19" s="67"/>
    </row>
    <row r="20" spans="1:8" ht="12.75">
      <c r="A20">
        <f t="shared" si="0"/>
        <v>19</v>
      </c>
      <c r="B20" s="39">
        <v>1104389</v>
      </c>
      <c r="C20" s="47" t="s">
        <v>103</v>
      </c>
      <c r="D20" s="39" t="s">
        <v>2</v>
      </c>
      <c r="E20" s="39">
        <v>2060</v>
      </c>
      <c r="F20" s="39">
        <v>355</v>
      </c>
      <c r="G20" s="39" t="s">
        <v>99</v>
      </c>
      <c r="H20" s="67"/>
    </row>
    <row r="21" spans="1:8" ht="12.75">
      <c r="A21">
        <f t="shared" si="0"/>
        <v>20</v>
      </c>
      <c r="B21" s="39">
        <v>1022175</v>
      </c>
      <c r="C21" s="47" t="s">
        <v>90</v>
      </c>
      <c r="D21" s="39" t="s">
        <v>2</v>
      </c>
      <c r="E21" s="39">
        <v>2045</v>
      </c>
      <c r="F21" s="39">
        <v>334</v>
      </c>
      <c r="G21" s="39" t="s">
        <v>84</v>
      </c>
      <c r="H21" s="67"/>
    </row>
    <row r="22" spans="1:8" ht="12.75">
      <c r="A22">
        <f t="shared" si="0"/>
        <v>21</v>
      </c>
      <c r="B22" s="39">
        <v>1383493</v>
      </c>
      <c r="C22" s="47" t="s">
        <v>272</v>
      </c>
      <c r="D22" s="39" t="s">
        <v>11</v>
      </c>
      <c r="E22" s="39">
        <v>2015</v>
      </c>
      <c r="F22" s="39">
        <v>301</v>
      </c>
      <c r="G22" s="39" t="s">
        <v>211</v>
      </c>
      <c r="H22" s="67"/>
    </row>
    <row r="23" spans="1:8" ht="12.75">
      <c r="A23">
        <f t="shared" si="0"/>
        <v>22</v>
      </c>
      <c r="B23" s="39">
        <v>1011559</v>
      </c>
      <c r="C23" s="47" t="s">
        <v>100</v>
      </c>
      <c r="D23" s="39" t="s">
        <v>0</v>
      </c>
      <c r="E23" s="39">
        <v>2013</v>
      </c>
      <c r="F23" s="39">
        <v>298</v>
      </c>
      <c r="G23" s="39" t="s">
        <v>99</v>
      </c>
      <c r="H23" s="67"/>
    </row>
    <row r="24" spans="1:8" ht="12.75">
      <c r="A24">
        <f t="shared" si="0"/>
        <v>23</v>
      </c>
      <c r="B24" s="39">
        <v>2567521</v>
      </c>
      <c r="C24" s="47" t="s">
        <v>416</v>
      </c>
      <c r="D24" s="39" t="s">
        <v>247</v>
      </c>
      <c r="E24" s="39">
        <v>2009</v>
      </c>
      <c r="F24" s="39">
        <v>291</v>
      </c>
      <c r="G24" s="39" t="s">
        <v>84</v>
      </c>
      <c r="H24" s="67"/>
    </row>
    <row r="25" spans="1:8" ht="12.75">
      <c r="A25">
        <f t="shared" si="0"/>
        <v>24</v>
      </c>
      <c r="B25" s="39">
        <v>1027089</v>
      </c>
      <c r="C25" s="47" t="s">
        <v>195</v>
      </c>
      <c r="D25" s="39" t="s">
        <v>0</v>
      </c>
      <c r="E25" s="39">
        <v>2002</v>
      </c>
      <c r="F25" s="39">
        <v>283</v>
      </c>
      <c r="G25" s="39" t="s">
        <v>194</v>
      </c>
      <c r="H25" s="67"/>
    </row>
    <row r="26" spans="1:8" ht="12.75">
      <c r="A26">
        <f t="shared" si="0"/>
        <v>25</v>
      </c>
      <c r="B26" s="39">
        <v>2519502</v>
      </c>
      <c r="C26" s="47" t="s">
        <v>380</v>
      </c>
      <c r="D26" s="39" t="s">
        <v>252</v>
      </c>
      <c r="E26" s="39">
        <v>1999</v>
      </c>
      <c r="F26" s="39">
        <v>281</v>
      </c>
      <c r="G26" s="39" t="s">
        <v>144</v>
      </c>
      <c r="H26" s="67"/>
    </row>
    <row r="27" spans="1:8" ht="12.75">
      <c r="A27">
        <f t="shared" si="0"/>
        <v>26</v>
      </c>
      <c r="B27" s="39">
        <v>1350253</v>
      </c>
      <c r="C27" s="47" t="s">
        <v>417</v>
      </c>
      <c r="D27" s="39" t="s">
        <v>249</v>
      </c>
      <c r="E27" s="39">
        <v>1997</v>
      </c>
      <c r="F27" s="39">
        <v>281</v>
      </c>
      <c r="G27" s="39" t="s">
        <v>194</v>
      </c>
      <c r="H27" s="67"/>
    </row>
    <row r="28" spans="1:8" ht="12.75">
      <c r="A28">
        <f t="shared" si="0"/>
        <v>27</v>
      </c>
      <c r="B28" s="39">
        <v>2692642</v>
      </c>
      <c r="C28" s="47" t="s">
        <v>31</v>
      </c>
      <c r="D28" s="39" t="s">
        <v>5</v>
      </c>
      <c r="E28" s="39">
        <v>1996</v>
      </c>
      <c r="F28" s="39">
        <v>278</v>
      </c>
      <c r="G28" s="39" t="s">
        <v>44</v>
      </c>
      <c r="H28" s="67"/>
    </row>
    <row r="29" spans="1:8" ht="12.75">
      <c r="A29">
        <f t="shared" si="0"/>
        <v>28</v>
      </c>
      <c r="B29" s="39">
        <v>2273168</v>
      </c>
      <c r="C29" s="74" t="s">
        <v>145</v>
      </c>
      <c r="D29" s="39" t="s">
        <v>2</v>
      </c>
      <c r="E29" s="39">
        <v>1993</v>
      </c>
      <c r="F29" s="39">
        <v>274</v>
      </c>
      <c r="G29" s="39" t="s">
        <v>144</v>
      </c>
      <c r="H29" s="67"/>
    </row>
    <row r="30" spans="1:8" ht="12.75">
      <c r="A30">
        <f t="shared" si="0"/>
        <v>29</v>
      </c>
      <c r="B30" s="39">
        <v>2029595</v>
      </c>
      <c r="C30" s="74" t="s">
        <v>409</v>
      </c>
      <c r="D30" s="39" t="s">
        <v>249</v>
      </c>
      <c r="E30" s="39">
        <v>1991</v>
      </c>
      <c r="F30" s="39">
        <v>271</v>
      </c>
      <c r="G30" s="39" t="s">
        <v>99</v>
      </c>
      <c r="H30" s="67"/>
    </row>
    <row r="31" spans="1:8" ht="12.75">
      <c r="A31">
        <f t="shared" si="0"/>
        <v>30</v>
      </c>
      <c r="B31" s="39">
        <v>1060392</v>
      </c>
      <c r="C31" s="47" t="s">
        <v>184</v>
      </c>
      <c r="D31" s="39" t="s">
        <v>2</v>
      </c>
      <c r="E31" s="39">
        <v>1988</v>
      </c>
      <c r="F31" s="39">
        <v>267</v>
      </c>
      <c r="G31" s="39" t="s">
        <v>181</v>
      </c>
      <c r="H31" s="67"/>
    </row>
    <row r="32" spans="1:8" ht="12.75">
      <c r="A32">
        <f t="shared" si="0"/>
        <v>31</v>
      </c>
      <c r="B32" s="39">
        <v>1112133</v>
      </c>
      <c r="C32" s="47" t="s">
        <v>182</v>
      </c>
      <c r="D32" s="39" t="s">
        <v>2</v>
      </c>
      <c r="E32" s="39">
        <v>1980</v>
      </c>
      <c r="F32" s="39">
        <v>261</v>
      </c>
      <c r="G32" s="39" t="s">
        <v>181</v>
      </c>
      <c r="H32" s="67"/>
    </row>
    <row r="33" spans="1:8" ht="12.75">
      <c r="A33">
        <f t="shared" si="0"/>
        <v>32</v>
      </c>
      <c r="B33" s="39">
        <v>1008935</v>
      </c>
      <c r="C33" s="47" t="s">
        <v>404</v>
      </c>
      <c r="D33" s="39" t="s">
        <v>249</v>
      </c>
      <c r="E33" s="39">
        <v>1974</v>
      </c>
      <c r="F33" s="39">
        <v>248</v>
      </c>
      <c r="G33" s="39" t="s">
        <v>132</v>
      </c>
      <c r="H33" s="67"/>
    </row>
    <row r="34" spans="1:8" ht="12.75">
      <c r="A34">
        <f t="shared" si="0"/>
        <v>33</v>
      </c>
      <c r="B34" s="39">
        <v>1140101</v>
      </c>
      <c r="C34" s="47" t="s">
        <v>215</v>
      </c>
      <c r="D34" s="39" t="s">
        <v>2</v>
      </c>
      <c r="E34" s="39">
        <v>1959</v>
      </c>
      <c r="F34" s="39">
        <v>233</v>
      </c>
      <c r="G34" s="39" t="s">
        <v>211</v>
      </c>
      <c r="H34" s="67"/>
    </row>
    <row r="35" spans="1:8" ht="12.75">
      <c r="A35">
        <f aca="true" t="shared" si="1" ref="A35:A66">A34+1</f>
        <v>34</v>
      </c>
      <c r="B35" s="39">
        <v>1059031</v>
      </c>
      <c r="C35" s="47" t="s">
        <v>148</v>
      </c>
      <c r="D35" s="39" t="s">
        <v>2</v>
      </c>
      <c r="E35" s="39">
        <v>1948</v>
      </c>
      <c r="F35" s="39">
        <v>222</v>
      </c>
      <c r="G35" s="39" t="s">
        <v>144</v>
      </c>
      <c r="H35" s="67"/>
    </row>
    <row r="36" spans="1:8" ht="12.75">
      <c r="A36">
        <f t="shared" si="1"/>
        <v>35</v>
      </c>
      <c r="B36" s="39">
        <v>1059624</v>
      </c>
      <c r="C36" s="47" t="s">
        <v>147</v>
      </c>
      <c r="D36" s="39" t="s">
        <v>0</v>
      </c>
      <c r="E36" s="39">
        <v>1937</v>
      </c>
      <c r="F36" s="39">
        <v>211</v>
      </c>
      <c r="G36" s="39" t="s">
        <v>144</v>
      </c>
      <c r="H36" s="67"/>
    </row>
    <row r="37" spans="1:8" ht="12.75">
      <c r="A37">
        <f t="shared" si="1"/>
        <v>36</v>
      </c>
      <c r="B37" s="39">
        <v>2511927</v>
      </c>
      <c r="C37" s="47" t="s">
        <v>418</v>
      </c>
      <c r="D37" s="39" t="s">
        <v>252</v>
      </c>
      <c r="E37" s="39">
        <v>1919</v>
      </c>
      <c r="F37" s="39">
        <v>196</v>
      </c>
      <c r="G37" s="39" t="s">
        <v>194</v>
      </c>
      <c r="H37" s="67"/>
    </row>
    <row r="38" spans="1:8" ht="12.75">
      <c r="A38">
        <f t="shared" si="1"/>
        <v>37</v>
      </c>
      <c r="B38" s="39">
        <v>1014556</v>
      </c>
      <c r="C38" s="47" t="s">
        <v>30</v>
      </c>
      <c r="D38" s="39" t="s">
        <v>5</v>
      </c>
      <c r="E38" s="39">
        <v>1908</v>
      </c>
      <c r="F38" s="39">
        <v>185</v>
      </c>
      <c r="G38" s="39" t="s">
        <v>26</v>
      </c>
      <c r="H38" s="67"/>
    </row>
    <row r="39" spans="1:8" ht="12.75">
      <c r="A39">
        <f t="shared" si="1"/>
        <v>38</v>
      </c>
      <c r="B39" s="39">
        <v>1125375</v>
      </c>
      <c r="C39" s="47" t="s">
        <v>36</v>
      </c>
      <c r="D39" s="39" t="s">
        <v>11</v>
      </c>
      <c r="E39" s="39">
        <v>1900</v>
      </c>
      <c r="F39" s="39">
        <v>180</v>
      </c>
      <c r="G39" s="39" t="s">
        <v>44</v>
      </c>
      <c r="H39" s="67"/>
    </row>
    <row r="40" spans="1:8" ht="12.75">
      <c r="A40">
        <f t="shared" si="1"/>
        <v>39</v>
      </c>
      <c r="B40" s="39">
        <v>2548014</v>
      </c>
      <c r="C40" s="47" t="s">
        <v>133</v>
      </c>
      <c r="D40" s="39" t="s">
        <v>0</v>
      </c>
      <c r="E40" s="39">
        <v>1884</v>
      </c>
      <c r="F40" s="39">
        <v>167</v>
      </c>
      <c r="G40" s="39" t="s">
        <v>132</v>
      </c>
      <c r="H40" s="67"/>
    </row>
    <row r="41" spans="1:8" ht="12.75">
      <c r="A41">
        <f t="shared" si="1"/>
        <v>40</v>
      </c>
      <c r="B41" s="39">
        <v>1262212</v>
      </c>
      <c r="C41" s="47" t="s">
        <v>271</v>
      </c>
      <c r="D41" s="39" t="s">
        <v>14</v>
      </c>
      <c r="E41" s="39">
        <v>1869</v>
      </c>
      <c r="F41" s="39">
        <v>154</v>
      </c>
      <c r="G41" s="39" t="s">
        <v>211</v>
      </c>
      <c r="H41" s="67"/>
    </row>
    <row r="42" spans="1:8" ht="12.75">
      <c r="A42">
        <f t="shared" si="1"/>
        <v>41</v>
      </c>
      <c r="B42" s="39">
        <v>1012918</v>
      </c>
      <c r="C42" s="47" t="s">
        <v>93</v>
      </c>
      <c r="D42" s="39" t="s">
        <v>2</v>
      </c>
      <c r="E42" s="39">
        <v>1868</v>
      </c>
      <c r="F42" s="39">
        <v>152</v>
      </c>
      <c r="G42" s="39" t="s">
        <v>84</v>
      </c>
      <c r="H42" s="67"/>
    </row>
    <row r="43" spans="1:8" ht="12.75">
      <c r="A43">
        <f t="shared" si="1"/>
        <v>42</v>
      </c>
      <c r="B43" s="39">
        <v>2122684</v>
      </c>
      <c r="C43" s="47" t="s">
        <v>52</v>
      </c>
      <c r="D43" s="39" t="s">
        <v>0</v>
      </c>
      <c r="E43" s="39">
        <v>1862</v>
      </c>
      <c r="F43" s="39">
        <v>150</v>
      </c>
      <c r="G43" s="39" t="s">
        <v>51</v>
      </c>
      <c r="H43" s="67"/>
    </row>
    <row r="44" spans="1:8" ht="12.75">
      <c r="A44">
        <f t="shared" si="1"/>
        <v>43</v>
      </c>
      <c r="B44" s="39">
        <v>2152365</v>
      </c>
      <c r="C44" s="47" t="s">
        <v>48</v>
      </c>
      <c r="D44" s="39" t="s">
        <v>7</v>
      </c>
      <c r="E44" s="39">
        <v>1881</v>
      </c>
      <c r="F44" s="39">
        <v>140</v>
      </c>
      <c r="G44" s="39" t="s">
        <v>45</v>
      </c>
      <c r="H44" s="67"/>
    </row>
    <row r="45" spans="1:8" ht="12.75">
      <c r="A45">
        <f t="shared" si="1"/>
        <v>44</v>
      </c>
      <c r="B45" s="39">
        <v>2791037</v>
      </c>
      <c r="C45" s="47" t="s">
        <v>28</v>
      </c>
      <c r="D45" s="39" t="s">
        <v>5</v>
      </c>
      <c r="E45" s="39">
        <v>1827</v>
      </c>
      <c r="F45" s="39">
        <v>127</v>
      </c>
      <c r="G45" s="39" t="s">
        <v>44</v>
      </c>
      <c r="H45" s="67"/>
    </row>
    <row r="46" spans="1:8" ht="12.75">
      <c r="A46">
        <f t="shared" si="1"/>
        <v>45</v>
      </c>
      <c r="B46" s="39">
        <v>2590344</v>
      </c>
      <c r="C46" s="47" t="s">
        <v>212</v>
      </c>
      <c r="D46" s="39" t="s">
        <v>0</v>
      </c>
      <c r="E46" s="39">
        <v>1812</v>
      </c>
      <c r="F46" s="39">
        <v>119</v>
      </c>
      <c r="G46" s="39" t="s">
        <v>211</v>
      </c>
      <c r="H46" s="67"/>
    </row>
    <row r="47" spans="1:8" ht="12.75">
      <c r="A47">
        <f t="shared" si="1"/>
        <v>46</v>
      </c>
      <c r="B47" s="39">
        <v>1023747</v>
      </c>
      <c r="C47" s="47" t="s">
        <v>183</v>
      </c>
      <c r="D47" s="39" t="s">
        <v>7</v>
      </c>
      <c r="E47" s="39">
        <v>1812</v>
      </c>
      <c r="F47" s="39">
        <v>119</v>
      </c>
      <c r="G47" s="39" t="s">
        <v>181</v>
      </c>
      <c r="H47" s="67"/>
    </row>
    <row r="48" spans="1:8" ht="12.75">
      <c r="A48">
        <f t="shared" si="1"/>
        <v>47</v>
      </c>
      <c r="B48" s="39">
        <v>2692660</v>
      </c>
      <c r="C48" s="47" t="s">
        <v>29</v>
      </c>
      <c r="D48" s="39" t="s">
        <v>5</v>
      </c>
      <c r="E48" s="39">
        <v>1810</v>
      </c>
      <c r="F48" s="39">
        <v>116</v>
      </c>
      <c r="G48" s="39" t="s">
        <v>44</v>
      </c>
      <c r="H48" s="67"/>
    </row>
    <row r="49" spans="1:8" ht="12.75">
      <c r="A49">
        <f t="shared" si="1"/>
        <v>48</v>
      </c>
      <c r="B49" s="39">
        <v>2394701</v>
      </c>
      <c r="C49" s="47" t="s">
        <v>87</v>
      </c>
      <c r="D49" s="39" t="s">
        <v>0</v>
      </c>
      <c r="E49" s="39">
        <v>1783</v>
      </c>
      <c r="F49" s="39">
        <v>102</v>
      </c>
      <c r="G49" s="39" t="s">
        <v>84</v>
      </c>
      <c r="H49" s="67"/>
    </row>
    <row r="50" spans="1:8" ht="12.75">
      <c r="A50">
        <f t="shared" si="1"/>
        <v>49</v>
      </c>
      <c r="B50" s="39">
        <v>2576824</v>
      </c>
      <c r="C50" s="47" t="s">
        <v>86</v>
      </c>
      <c r="D50" s="39" t="s">
        <v>0</v>
      </c>
      <c r="E50" s="39">
        <v>1743</v>
      </c>
      <c r="F50" s="39">
        <v>83</v>
      </c>
      <c r="G50" s="39" t="s">
        <v>84</v>
      </c>
      <c r="H50" s="67"/>
    </row>
    <row r="51" spans="1:8" ht="12.75">
      <c r="A51">
        <f t="shared" si="1"/>
        <v>50</v>
      </c>
      <c r="B51" s="39">
        <v>2692651</v>
      </c>
      <c r="C51" s="47" t="s">
        <v>33</v>
      </c>
      <c r="D51" s="39" t="s">
        <v>11</v>
      </c>
      <c r="E51" s="39">
        <v>1713</v>
      </c>
      <c r="F51" s="39">
        <v>69</v>
      </c>
      <c r="G51" s="39" t="s">
        <v>44</v>
      </c>
      <c r="H51" s="67"/>
    </row>
    <row r="52" spans="1:8" ht="12.75">
      <c r="A52">
        <f t="shared" si="1"/>
        <v>51</v>
      </c>
      <c r="B52" s="39">
        <v>2576892</v>
      </c>
      <c r="C52" s="47" t="s">
        <v>85</v>
      </c>
      <c r="D52" s="39" t="s">
        <v>0</v>
      </c>
      <c r="E52" s="39">
        <v>1703</v>
      </c>
      <c r="F52" s="39">
        <v>66</v>
      </c>
      <c r="G52" s="39" t="s">
        <v>84</v>
      </c>
      <c r="H52" s="67"/>
    </row>
    <row r="53" spans="1:8" ht="12.75">
      <c r="A53">
        <f t="shared" si="1"/>
        <v>52</v>
      </c>
      <c r="B53" s="39">
        <v>1128866</v>
      </c>
      <c r="C53" s="47" t="s">
        <v>155</v>
      </c>
      <c r="D53" s="39" t="s">
        <v>5</v>
      </c>
      <c r="E53" s="39">
        <v>1697</v>
      </c>
      <c r="F53" s="39">
        <v>62</v>
      </c>
      <c r="G53" s="39" t="s">
        <v>144</v>
      </c>
      <c r="H53" s="67"/>
    </row>
    <row r="54" spans="1:8" ht="12.75">
      <c r="A54">
        <f t="shared" si="1"/>
        <v>53</v>
      </c>
      <c r="B54" s="39">
        <v>1031603</v>
      </c>
      <c r="C54" s="47" t="s">
        <v>104</v>
      </c>
      <c r="D54" s="39" t="s">
        <v>5</v>
      </c>
      <c r="E54" s="39">
        <v>1687</v>
      </c>
      <c r="F54" s="39">
        <v>59</v>
      </c>
      <c r="G54" s="39" t="s">
        <v>99</v>
      </c>
      <c r="H54" s="67"/>
    </row>
    <row r="55" spans="1:8" ht="12.75">
      <c r="A55">
        <f t="shared" si="1"/>
        <v>54</v>
      </c>
      <c r="B55" s="40">
        <v>1058581</v>
      </c>
      <c r="C55" s="48" t="s">
        <v>262</v>
      </c>
      <c r="D55" s="40" t="s">
        <v>22</v>
      </c>
      <c r="E55" s="40">
        <v>1539</v>
      </c>
      <c r="F55" s="40">
        <v>26</v>
      </c>
      <c r="G55" s="40" t="s">
        <v>44</v>
      </c>
      <c r="H55" s="67"/>
    </row>
    <row r="56" spans="1:8" ht="12.75">
      <c r="A56">
        <f t="shared" si="1"/>
        <v>55</v>
      </c>
      <c r="B56" s="68"/>
      <c r="C56" s="64"/>
      <c r="D56" s="64"/>
      <c r="E56" s="64"/>
      <c r="F56" s="64"/>
      <c r="G56" s="64"/>
      <c r="H56" s="67"/>
    </row>
    <row r="57" spans="1:8" ht="12.75">
      <c r="A57">
        <f t="shared" si="1"/>
        <v>56</v>
      </c>
      <c r="B57" s="68"/>
      <c r="C57" s="64"/>
      <c r="D57" s="64"/>
      <c r="E57" s="64"/>
      <c r="F57" s="64"/>
      <c r="G57" s="64"/>
      <c r="H57" s="67"/>
    </row>
    <row r="58" spans="1:8" ht="12.75">
      <c r="A58">
        <f t="shared" si="1"/>
        <v>57</v>
      </c>
      <c r="B58" s="68"/>
      <c r="C58" s="64"/>
      <c r="D58" s="64"/>
      <c r="E58" s="64"/>
      <c r="F58" s="64"/>
      <c r="G58" s="64"/>
      <c r="H58" s="67"/>
    </row>
    <row r="59" spans="1:8" ht="12.75">
      <c r="A59">
        <f t="shared" si="1"/>
        <v>58</v>
      </c>
      <c r="B59" s="68"/>
      <c r="C59" s="64"/>
      <c r="D59" s="64"/>
      <c r="E59" s="64"/>
      <c r="F59" s="64"/>
      <c r="G59" s="64"/>
      <c r="H59" s="67"/>
    </row>
    <row r="60" spans="1:8" ht="12.75">
      <c r="A60">
        <f t="shared" si="1"/>
        <v>59</v>
      </c>
      <c r="B60" s="68"/>
      <c r="C60" s="64"/>
      <c r="D60" s="64"/>
      <c r="E60" s="64"/>
      <c r="F60" s="64"/>
      <c r="G60" s="64"/>
      <c r="H60" s="67"/>
    </row>
    <row r="61" spans="1:8" ht="12.75">
      <c r="A61">
        <f t="shared" si="1"/>
        <v>60</v>
      </c>
      <c r="B61" s="68"/>
      <c r="C61" s="64"/>
      <c r="D61" s="64"/>
      <c r="E61" s="64"/>
      <c r="F61" s="64"/>
      <c r="G61" s="64"/>
      <c r="H61" s="67"/>
    </row>
    <row r="62" spans="1:7" ht="12.75">
      <c r="A62">
        <f t="shared" si="1"/>
        <v>61</v>
      </c>
      <c r="B62" s="14"/>
      <c r="C62" s="16"/>
      <c r="D62" s="17"/>
      <c r="E62" s="64"/>
      <c r="F62" s="20"/>
      <c r="G62" s="16"/>
    </row>
    <row r="63" spans="1:7" ht="12.75">
      <c r="A63">
        <f t="shared" si="1"/>
        <v>62</v>
      </c>
      <c r="B63" s="11"/>
      <c r="C63" s="16"/>
      <c r="D63" s="16"/>
      <c r="E63" s="64"/>
      <c r="F63" s="20"/>
      <c r="G63" s="16"/>
    </row>
    <row r="64" spans="1:7" ht="12.75">
      <c r="A64">
        <f t="shared" si="1"/>
        <v>63</v>
      </c>
      <c r="B64" s="12"/>
      <c r="C64" s="16"/>
      <c r="D64" s="16"/>
      <c r="E64" s="64"/>
      <c r="F64" s="20"/>
      <c r="G64" s="16"/>
    </row>
    <row r="65" spans="1:7" ht="12.75">
      <c r="A65">
        <f t="shared" si="1"/>
        <v>64</v>
      </c>
      <c r="B65" s="13"/>
      <c r="C65" s="16"/>
      <c r="D65" s="16"/>
      <c r="E65" s="64"/>
      <c r="F65" s="20"/>
      <c r="G65" s="16"/>
    </row>
    <row r="66" spans="1:7" ht="12.75">
      <c r="A66">
        <f t="shared" si="1"/>
        <v>65</v>
      </c>
      <c r="B66" s="13"/>
      <c r="C66" s="16"/>
      <c r="D66" s="16"/>
      <c r="E66" s="64"/>
      <c r="F66" s="20"/>
      <c r="G66" s="16"/>
    </row>
    <row r="67" spans="1:7" ht="12.75">
      <c r="A67">
        <f aca="true" t="shared" si="2" ref="A67:A73">A66+1</f>
        <v>66</v>
      </c>
      <c r="B67" s="11"/>
      <c r="C67" s="16"/>
      <c r="D67" s="16"/>
      <c r="E67" s="64"/>
      <c r="F67" s="20"/>
      <c r="G67" s="16"/>
    </row>
    <row r="68" spans="1:7" ht="12.75">
      <c r="A68">
        <f t="shared" si="2"/>
        <v>67</v>
      </c>
      <c r="B68" s="11"/>
      <c r="C68" s="16"/>
      <c r="D68" s="16"/>
      <c r="E68" s="64"/>
      <c r="F68" s="20"/>
      <c r="G68" s="16"/>
    </row>
    <row r="69" spans="1:7" ht="12.75">
      <c r="A69">
        <f t="shared" si="2"/>
        <v>68</v>
      </c>
      <c r="B69" s="11"/>
      <c r="C69" s="16"/>
      <c r="D69" s="16"/>
      <c r="E69" s="64"/>
      <c r="F69" s="20"/>
      <c r="G69" s="16"/>
    </row>
    <row r="70" spans="1:7" ht="12.75">
      <c r="A70">
        <f t="shared" si="2"/>
        <v>69</v>
      </c>
      <c r="B70" s="13"/>
      <c r="C70" s="16"/>
      <c r="D70" s="16"/>
      <c r="E70" s="64"/>
      <c r="F70" s="20"/>
      <c r="G70" s="16"/>
    </row>
    <row r="71" spans="1:7" ht="12.75">
      <c r="A71">
        <f t="shared" si="2"/>
        <v>70</v>
      </c>
      <c r="B71" s="11"/>
      <c r="C71" s="16"/>
      <c r="D71" s="16"/>
      <c r="E71" s="64"/>
      <c r="F71" s="20"/>
      <c r="G71" s="16"/>
    </row>
    <row r="72" spans="1:7" ht="12.75">
      <c r="A72">
        <f t="shared" si="2"/>
        <v>71</v>
      </c>
      <c r="B72" s="11"/>
      <c r="C72" s="16"/>
      <c r="D72" s="16"/>
      <c r="E72" s="64"/>
      <c r="F72" s="20"/>
      <c r="G72" s="16"/>
    </row>
    <row r="73" spans="1:7" ht="12.75">
      <c r="A73">
        <f t="shared" si="2"/>
        <v>72</v>
      </c>
      <c r="B73" s="15"/>
      <c r="C73" s="18"/>
      <c r="D73" s="18"/>
      <c r="E73" s="70"/>
      <c r="F73" s="22"/>
      <c r="G73" s="18"/>
    </row>
    <row r="74" ht="12.75">
      <c r="G74" s="7"/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spans="7:11" ht="12.75">
      <c r="G476" s="128">
        <f>COUNTIF(G2:G475,"X**")</f>
        <v>54</v>
      </c>
      <c r="H476" s="189">
        <f>D496</f>
        <v>54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2</v>
      </c>
      <c r="F477" s="288">
        <f>E477+E479+E481+E483</f>
        <v>20</v>
      </c>
      <c r="H477" s="190">
        <f>G476</f>
        <v>54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2</v>
      </c>
      <c r="E478" s="290"/>
      <c r="F478" s="289"/>
      <c r="H478" s="10">
        <f>F477</f>
        <v>20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1</v>
      </c>
      <c r="F479" s="289"/>
      <c r="H479" s="191">
        <f>H477-H478+K478</f>
        <v>34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1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1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4</v>
      </c>
      <c r="E483" s="288">
        <f>D483+D484+D485+D486</f>
        <v>16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6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5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10</v>
      </c>
      <c r="E487" s="291">
        <f>D487+D488+D489+D490</f>
        <v>28</v>
      </c>
      <c r="F487" s="288">
        <f>E487+E491+E495</f>
        <v>34</v>
      </c>
    </row>
    <row r="488" spans="2:6" ht="12.75">
      <c r="B488" s="3" t="s">
        <v>254</v>
      </c>
      <c r="C488" s="5" t="s">
        <v>2</v>
      </c>
      <c r="D488" s="5">
        <f t="shared" si="3"/>
        <v>8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7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3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3</v>
      </c>
      <c r="E491" s="291">
        <f>D491+D492+D493+D494</f>
        <v>5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1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1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1</v>
      </c>
      <c r="E495" s="7">
        <f>D495</f>
        <v>1</v>
      </c>
      <c r="F495" s="294"/>
    </row>
    <row r="496" spans="2:6" ht="12.75">
      <c r="B496" s="8" t="s">
        <v>259</v>
      </c>
      <c r="C496" s="9"/>
      <c r="D496" s="6">
        <f>SUM(D477:D495)</f>
        <v>54</v>
      </c>
      <c r="E496" s="10">
        <f>SUM(E477:E495)</f>
        <v>54</v>
      </c>
      <c r="F496" s="7">
        <f>SUM(F477:F495)</f>
        <v>54</v>
      </c>
    </row>
  </sheetData>
  <mergeCells count="11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7:J477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1">
      <selection activeCell="C1" sqref="C1"/>
    </sheetView>
  </sheetViews>
  <sheetFormatPr defaultColWidth="11.00390625" defaultRowHeight="12.75"/>
  <cols>
    <col min="2" max="2" width="11.625" style="0" customWidth="1"/>
    <col min="3" max="3" width="19.87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160">
        <v>1147876</v>
      </c>
      <c r="C2" s="159" t="s">
        <v>376</v>
      </c>
      <c r="D2" s="160" t="s">
        <v>256</v>
      </c>
      <c r="E2" s="160">
        <v>1788</v>
      </c>
      <c r="F2" s="81">
        <v>611</v>
      </c>
      <c r="G2" s="160" t="s">
        <v>211</v>
      </c>
      <c r="H2" s="67"/>
    </row>
    <row r="3" spans="1:8" ht="12.75">
      <c r="A3">
        <f aca="true" t="shared" si="0" ref="A3:A34">A2+1</f>
        <v>2</v>
      </c>
      <c r="B3" s="162">
        <v>3141662</v>
      </c>
      <c r="C3" s="161" t="s">
        <v>377</v>
      </c>
      <c r="D3" s="162" t="s">
        <v>247</v>
      </c>
      <c r="E3" s="162">
        <v>1636</v>
      </c>
      <c r="F3" s="85">
        <v>562</v>
      </c>
      <c r="G3" s="162" t="s">
        <v>211</v>
      </c>
      <c r="H3" s="67"/>
    </row>
    <row r="4" spans="1:8" ht="12.75">
      <c r="A4">
        <f t="shared" si="0"/>
        <v>3</v>
      </c>
      <c r="B4" s="162">
        <v>2269425</v>
      </c>
      <c r="C4" s="161" t="s">
        <v>420</v>
      </c>
      <c r="D4" s="162" t="s">
        <v>247</v>
      </c>
      <c r="E4" s="162">
        <v>1634</v>
      </c>
      <c r="F4" s="85">
        <v>560</v>
      </c>
      <c r="G4" s="162" t="s">
        <v>84</v>
      </c>
      <c r="H4" s="67"/>
    </row>
    <row r="5" spans="1:8" ht="12.75">
      <c r="A5">
        <f t="shared" si="0"/>
        <v>4</v>
      </c>
      <c r="B5" s="162">
        <v>2798923</v>
      </c>
      <c r="C5" s="161" t="s">
        <v>393</v>
      </c>
      <c r="D5" s="162" t="s">
        <v>250</v>
      </c>
      <c r="E5" s="162">
        <v>1618</v>
      </c>
      <c r="F5" s="85">
        <v>548</v>
      </c>
      <c r="G5" s="162" t="s">
        <v>144</v>
      </c>
      <c r="H5" s="73"/>
    </row>
    <row r="6" spans="1:8" ht="12.75">
      <c r="A6">
        <f t="shared" si="0"/>
        <v>5</v>
      </c>
      <c r="B6" s="162">
        <v>2567521</v>
      </c>
      <c r="C6" s="161" t="s">
        <v>416</v>
      </c>
      <c r="D6" s="162" t="s">
        <v>247</v>
      </c>
      <c r="E6" s="162">
        <v>1602</v>
      </c>
      <c r="F6" s="85">
        <v>536</v>
      </c>
      <c r="G6" s="162" t="s">
        <v>84</v>
      </c>
      <c r="H6" s="67"/>
    </row>
    <row r="7" spans="1:8" ht="12.75">
      <c r="A7">
        <f t="shared" si="0"/>
        <v>6</v>
      </c>
      <c r="B7" s="162">
        <v>2591471</v>
      </c>
      <c r="C7" s="161" t="s">
        <v>419</v>
      </c>
      <c r="D7" s="162" t="s">
        <v>248</v>
      </c>
      <c r="E7" s="162">
        <v>1596</v>
      </c>
      <c r="F7" s="85">
        <v>531</v>
      </c>
      <c r="G7" s="162" t="s">
        <v>84</v>
      </c>
      <c r="H7" s="67"/>
    </row>
    <row r="8" spans="1:8" ht="12.75">
      <c r="A8">
        <f t="shared" si="0"/>
        <v>7</v>
      </c>
      <c r="B8" s="162">
        <v>2029595</v>
      </c>
      <c r="C8" s="161" t="s">
        <v>409</v>
      </c>
      <c r="D8" s="162" t="s">
        <v>249</v>
      </c>
      <c r="E8" s="162">
        <v>1585</v>
      </c>
      <c r="F8" s="85">
        <v>522</v>
      </c>
      <c r="G8" s="162" t="s">
        <v>99</v>
      </c>
      <c r="H8" s="67"/>
    </row>
    <row r="9" spans="1:8" ht="12.75">
      <c r="A9">
        <f t="shared" si="0"/>
        <v>8</v>
      </c>
      <c r="B9" s="162">
        <v>2342662</v>
      </c>
      <c r="C9" s="163" t="s">
        <v>398</v>
      </c>
      <c r="D9" s="164" t="s">
        <v>246</v>
      </c>
      <c r="E9" s="162">
        <v>1583</v>
      </c>
      <c r="F9" s="85">
        <v>520</v>
      </c>
      <c r="G9" s="164" t="s">
        <v>144</v>
      </c>
      <c r="H9" s="67"/>
    </row>
    <row r="10" spans="1:8" ht="12.75">
      <c r="A10">
        <f t="shared" si="0"/>
        <v>9</v>
      </c>
      <c r="B10" s="162">
        <v>2371354</v>
      </c>
      <c r="C10" s="163" t="s">
        <v>411</v>
      </c>
      <c r="D10" s="164" t="s">
        <v>247</v>
      </c>
      <c r="E10" s="162">
        <v>1582</v>
      </c>
      <c r="F10" s="85">
        <v>520</v>
      </c>
      <c r="G10" s="164" t="s">
        <v>144</v>
      </c>
      <c r="H10" s="67"/>
    </row>
    <row r="11" spans="1:8" ht="12.75">
      <c r="A11">
        <f t="shared" si="0"/>
        <v>10</v>
      </c>
      <c r="B11" s="162">
        <v>2517932</v>
      </c>
      <c r="C11" s="161" t="s">
        <v>382</v>
      </c>
      <c r="D11" s="162" t="s">
        <v>247</v>
      </c>
      <c r="E11" s="162">
        <v>1579</v>
      </c>
      <c r="F11" s="85">
        <v>517</v>
      </c>
      <c r="G11" s="162" t="s">
        <v>203</v>
      </c>
      <c r="H11" s="67"/>
    </row>
    <row r="12" spans="1:8" ht="12.75">
      <c r="A12">
        <f t="shared" si="0"/>
        <v>11</v>
      </c>
      <c r="B12" s="162">
        <v>1135756</v>
      </c>
      <c r="C12" s="161" t="s">
        <v>428</v>
      </c>
      <c r="D12" s="162" t="s">
        <v>247</v>
      </c>
      <c r="E12" s="162">
        <v>1579</v>
      </c>
      <c r="F12" s="85">
        <v>517</v>
      </c>
      <c r="G12" s="162" t="s">
        <v>211</v>
      </c>
      <c r="H12" s="67"/>
    </row>
    <row r="13" spans="1:8" ht="12.75">
      <c r="A13">
        <f t="shared" si="0"/>
        <v>12</v>
      </c>
      <c r="B13" s="162">
        <v>2548014</v>
      </c>
      <c r="C13" s="165" t="s">
        <v>133</v>
      </c>
      <c r="D13" s="162" t="s">
        <v>0</v>
      </c>
      <c r="E13" s="162">
        <v>1579</v>
      </c>
      <c r="F13" s="85">
        <v>517</v>
      </c>
      <c r="G13" s="168" t="s">
        <v>132</v>
      </c>
      <c r="H13" s="67"/>
    </row>
    <row r="14" spans="1:8" ht="12.75">
      <c r="A14">
        <f t="shared" si="0"/>
        <v>13</v>
      </c>
      <c r="B14" s="162">
        <v>1002943</v>
      </c>
      <c r="C14" s="161" t="s">
        <v>217</v>
      </c>
      <c r="D14" s="162" t="s">
        <v>11</v>
      </c>
      <c r="E14" s="162">
        <v>1578</v>
      </c>
      <c r="F14" s="85">
        <v>515</v>
      </c>
      <c r="G14" s="164" t="s">
        <v>211</v>
      </c>
      <c r="H14" s="67"/>
    </row>
    <row r="15" spans="1:8" ht="12.75">
      <c r="A15">
        <f t="shared" si="0"/>
        <v>14</v>
      </c>
      <c r="B15" s="162">
        <v>1059624</v>
      </c>
      <c r="C15" s="165" t="s">
        <v>147</v>
      </c>
      <c r="D15" s="162" t="s">
        <v>0</v>
      </c>
      <c r="E15" s="162">
        <v>1574</v>
      </c>
      <c r="F15" s="85">
        <v>510</v>
      </c>
      <c r="G15" s="162" t="s">
        <v>144</v>
      </c>
      <c r="H15" s="67"/>
    </row>
    <row r="16" spans="1:8" ht="12.75">
      <c r="A16">
        <f t="shared" si="0"/>
        <v>15</v>
      </c>
      <c r="B16" s="162">
        <v>2519502</v>
      </c>
      <c r="C16" s="161" t="s">
        <v>380</v>
      </c>
      <c r="D16" s="162" t="s">
        <v>252</v>
      </c>
      <c r="E16" s="162">
        <v>1561</v>
      </c>
      <c r="F16" s="85">
        <v>498</v>
      </c>
      <c r="G16" s="162" t="s">
        <v>144</v>
      </c>
      <c r="H16" s="67"/>
    </row>
    <row r="17" spans="1:8" ht="12.75">
      <c r="A17">
        <f t="shared" si="0"/>
        <v>16</v>
      </c>
      <c r="B17" s="162">
        <v>2189768</v>
      </c>
      <c r="C17" s="161" t="s">
        <v>429</v>
      </c>
      <c r="D17" s="162" t="s">
        <v>252</v>
      </c>
      <c r="E17" s="162">
        <v>1545</v>
      </c>
      <c r="F17" s="85">
        <v>480</v>
      </c>
      <c r="G17" s="162" t="s">
        <v>144</v>
      </c>
      <c r="H17" s="67"/>
    </row>
    <row r="18" spans="1:8" ht="12.75">
      <c r="A18">
        <f t="shared" si="0"/>
        <v>17</v>
      </c>
      <c r="B18" s="162">
        <v>2791082</v>
      </c>
      <c r="C18" s="165" t="s">
        <v>27</v>
      </c>
      <c r="D18" s="162" t="s">
        <v>0</v>
      </c>
      <c r="E18" s="162">
        <v>1543</v>
      </c>
      <c r="F18" s="85">
        <v>478</v>
      </c>
      <c r="G18" s="162" t="s">
        <v>211</v>
      </c>
      <c r="H18" s="67"/>
    </row>
    <row r="19" spans="1:8" ht="12.75">
      <c r="A19">
        <f t="shared" si="0"/>
        <v>18</v>
      </c>
      <c r="B19" s="162">
        <v>2360504</v>
      </c>
      <c r="C19" s="161" t="s">
        <v>378</v>
      </c>
      <c r="D19" s="162" t="s">
        <v>247</v>
      </c>
      <c r="E19" s="162">
        <v>1534</v>
      </c>
      <c r="F19" s="85">
        <v>466</v>
      </c>
      <c r="G19" s="162" t="s">
        <v>211</v>
      </c>
      <c r="H19" s="67"/>
    </row>
    <row r="20" spans="1:8" ht="12.75">
      <c r="A20">
        <f t="shared" si="0"/>
        <v>19</v>
      </c>
      <c r="B20" s="162">
        <v>1167389</v>
      </c>
      <c r="C20" s="161" t="s">
        <v>284</v>
      </c>
      <c r="D20" s="162" t="s">
        <v>22</v>
      </c>
      <c r="E20" s="162">
        <v>1527</v>
      </c>
      <c r="F20" s="85">
        <v>459</v>
      </c>
      <c r="G20" s="162" t="s">
        <v>296</v>
      </c>
      <c r="H20" s="67"/>
    </row>
    <row r="21" spans="1:8" ht="12.75">
      <c r="A21">
        <f t="shared" si="0"/>
        <v>20</v>
      </c>
      <c r="B21" s="162">
        <v>2519456</v>
      </c>
      <c r="C21" s="161" t="s">
        <v>394</v>
      </c>
      <c r="D21" s="162" t="s">
        <v>249</v>
      </c>
      <c r="E21" s="162">
        <v>1523</v>
      </c>
      <c r="F21" s="85">
        <v>453</v>
      </c>
      <c r="G21" s="162" t="s">
        <v>144</v>
      </c>
      <c r="H21" s="67"/>
    </row>
    <row r="22" spans="1:8" ht="12.75">
      <c r="A22">
        <f t="shared" si="0"/>
        <v>21</v>
      </c>
      <c r="B22" s="162">
        <v>2334038</v>
      </c>
      <c r="C22" s="161" t="s">
        <v>379</v>
      </c>
      <c r="D22" s="162" t="s">
        <v>252</v>
      </c>
      <c r="E22" s="162">
        <v>1522</v>
      </c>
      <c r="F22" s="85">
        <v>452</v>
      </c>
      <c r="G22" s="162" t="s">
        <v>211</v>
      </c>
      <c r="H22" s="67"/>
    </row>
    <row r="23" spans="1:8" ht="12.75">
      <c r="A23">
        <f t="shared" si="0"/>
        <v>22</v>
      </c>
      <c r="B23" s="162">
        <v>1840769</v>
      </c>
      <c r="C23" s="161" t="s">
        <v>383</v>
      </c>
      <c r="D23" s="162" t="s">
        <v>252</v>
      </c>
      <c r="E23" s="162">
        <v>1516</v>
      </c>
      <c r="F23" s="85">
        <v>444</v>
      </c>
      <c r="G23" s="162" t="s">
        <v>44</v>
      </c>
      <c r="H23" s="67"/>
    </row>
    <row r="24" spans="1:8" ht="12.75">
      <c r="A24">
        <f t="shared" si="0"/>
        <v>23</v>
      </c>
      <c r="B24" s="162">
        <v>1044968</v>
      </c>
      <c r="C24" s="165" t="s">
        <v>95</v>
      </c>
      <c r="D24" s="162" t="s">
        <v>2</v>
      </c>
      <c r="E24" s="162">
        <v>1505</v>
      </c>
      <c r="F24" s="85">
        <v>428</v>
      </c>
      <c r="G24" s="162" t="s">
        <v>84</v>
      </c>
      <c r="H24" s="67"/>
    </row>
    <row r="25" spans="1:8" ht="12.75">
      <c r="A25">
        <f t="shared" si="0"/>
        <v>24</v>
      </c>
      <c r="B25" s="162">
        <v>1332109</v>
      </c>
      <c r="C25" s="161" t="s">
        <v>260</v>
      </c>
      <c r="D25" s="162" t="s">
        <v>7</v>
      </c>
      <c r="E25" s="162">
        <v>1504</v>
      </c>
      <c r="F25" s="85">
        <v>427</v>
      </c>
      <c r="G25" s="162" t="s">
        <v>211</v>
      </c>
      <c r="H25" s="67"/>
    </row>
    <row r="26" spans="1:8" ht="12.75">
      <c r="A26">
        <f t="shared" si="0"/>
        <v>25</v>
      </c>
      <c r="B26" s="162">
        <v>1051068</v>
      </c>
      <c r="C26" s="161" t="s">
        <v>146</v>
      </c>
      <c r="D26" s="162" t="s">
        <v>2</v>
      </c>
      <c r="E26" s="162">
        <v>1495</v>
      </c>
      <c r="F26" s="85">
        <v>414</v>
      </c>
      <c r="G26" s="162" t="s">
        <v>144</v>
      </c>
      <c r="H26" s="67"/>
    </row>
    <row r="27" spans="1:8" ht="12.75">
      <c r="A27">
        <f t="shared" si="0"/>
        <v>26</v>
      </c>
      <c r="B27" s="162">
        <v>2613612</v>
      </c>
      <c r="C27" s="161" t="s">
        <v>415</v>
      </c>
      <c r="D27" s="162" t="s">
        <v>249</v>
      </c>
      <c r="E27" s="162">
        <v>1489</v>
      </c>
      <c r="F27" s="85">
        <v>408</v>
      </c>
      <c r="G27" s="162" t="s">
        <v>84</v>
      </c>
      <c r="H27" s="67"/>
    </row>
    <row r="28" spans="1:8" ht="12.75">
      <c r="A28">
        <f t="shared" si="0"/>
        <v>27</v>
      </c>
      <c r="B28" s="162">
        <v>1383493</v>
      </c>
      <c r="C28" s="161" t="s">
        <v>272</v>
      </c>
      <c r="D28" s="162" t="s">
        <v>11</v>
      </c>
      <c r="E28" s="162">
        <v>1487</v>
      </c>
      <c r="F28" s="85">
        <v>404</v>
      </c>
      <c r="G28" s="162" t="s">
        <v>211</v>
      </c>
      <c r="H28" s="67"/>
    </row>
    <row r="29" spans="1:8" ht="12.75">
      <c r="A29">
        <f t="shared" si="0"/>
        <v>28</v>
      </c>
      <c r="B29" s="162">
        <v>1165108</v>
      </c>
      <c r="C29" s="165" t="s">
        <v>214</v>
      </c>
      <c r="D29" s="162" t="s">
        <v>0</v>
      </c>
      <c r="E29" s="162">
        <v>1487</v>
      </c>
      <c r="F29" s="85">
        <v>404</v>
      </c>
      <c r="G29" s="162" t="s">
        <v>211</v>
      </c>
      <c r="H29" s="67"/>
    </row>
    <row r="30" spans="1:8" ht="12.75">
      <c r="A30">
        <f t="shared" si="0"/>
        <v>29</v>
      </c>
      <c r="B30" s="162">
        <v>2334011</v>
      </c>
      <c r="C30" s="161" t="s">
        <v>386</v>
      </c>
      <c r="D30" s="162" t="s">
        <v>246</v>
      </c>
      <c r="E30" s="162">
        <v>1483</v>
      </c>
      <c r="F30" s="85">
        <v>398</v>
      </c>
      <c r="G30" s="162" t="s">
        <v>211</v>
      </c>
      <c r="H30" s="67"/>
    </row>
    <row r="31" spans="1:8" ht="12.75">
      <c r="A31">
        <f t="shared" si="0"/>
        <v>30</v>
      </c>
      <c r="B31" s="162">
        <v>2590839</v>
      </c>
      <c r="C31" s="165" t="s">
        <v>92</v>
      </c>
      <c r="D31" s="162" t="s">
        <v>2</v>
      </c>
      <c r="E31" s="162">
        <v>1479</v>
      </c>
      <c r="F31" s="85">
        <v>393</v>
      </c>
      <c r="G31" s="162" t="s">
        <v>84</v>
      </c>
      <c r="H31" s="67"/>
    </row>
    <row r="32" spans="1:8" ht="12.75">
      <c r="A32">
        <f t="shared" si="0"/>
        <v>31</v>
      </c>
      <c r="B32" s="162">
        <v>1041848</v>
      </c>
      <c r="C32" s="165" t="s">
        <v>106</v>
      </c>
      <c r="D32" s="162" t="s">
        <v>7</v>
      </c>
      <c r="E32" s="162">
        <v>1477</v>
      </c>
      <c r="F32" s="85">
        <v>390</v>
      </c>
      <c r="G32" s="162" t="s">
        <v>99</v>
      </c>
      <c r="H32" s="67"/>
    </row>
    <row r="33" spans="1:8" ht="12.75">
      <c r="A33">
        <f t="shared" si="0"/>
        <v>32</v>
      </c>
      <c r="B33" s="162">
        <v>1125375</v>
      </c>
      <c r="C33" s="165" t="s">
        <v>36</v>
      </c>
      <c r="D33" s="162" t="s">
        <v>11</v>
      </c>
      <c r="E33" s="162">
        <v>1470</v>
      </c>
      <c r="F33" s="85">
        <v>380</v>
      </c>
      <c r="G33" s="162" t="s">
        <v>44</v>
      </c>
      <c r="H33" s="67"/>
    </row>
    <row r="34" spans="1:8" ht="12.75">
      <c r="A34">
        <f t="shared" si="0"/>
        <v>33</v>
      </c>
      <c r="B34" s="162">
        <v>1009089</v>
      </c>
      <c r="C34" s="165" t="s">
        <v>152</v>
      </c>
      <c r="D34" s="162" t="s">
        <v>7</v>
      </c>
      <c r="E34" s="162">
        <v>1468</v>
      </c>
      <c r="F34" s="85">
        <v>377</v>
      </c>
      <c r="G34" s="162" t="s">
        <v>144</v>
      </c>
      <c r="H34" s="67"/>
    </row>
    <row r="35" spans="1:8" ht="12.75">
      <c r="A35">
        <f aca="true" t="shared" si="1" ref="A35:A66">A34+1</f>
        <v>34</v>
      </c>
      <c r="B35" s="162">
        <v>1104389</v>
      </c>
      <c r="C35" s="161" t="s">
        <v>103</v>
      </c>
      <c r="D35" s="162" t="s">
        <v>2</v>
      </c>
      <c r="E35" s="162">
        <v>1465</v>
      </c>
      <c r="F35" s="85">
        <v>373</v>
      </c>
      <c r="G35" s="162" t="s">
        <v>99</v>
      </c>
      <c r="H35" s="67"/>
    </row>
    <row r="36" spans="1:8" ht="12.75">
      <c r="A36">
        <f t="shared" si="1"/>
        <v>35</v>
      </c>
      <c r="B36" s="162">
        <v>2692660</v>
      </c>
      <c r="C36" s="161" t="s">
        <v>29</v>
      </c>
      <c r="D36" s="162" t="s">
        <v>5</v>
      </c>
      <c r="E36" s="162">
        <v>1464</v>
      </c>
      <c r="F36" s="85">
        <v>372</v>
      </c>
      <c r="G36" s="162" t="s">
        <v>44</v>
      </c>
      <c r="H36" s="67"/>
    </row>
    <row r="37" spans="1:8" ht="12.75">
      <c r="A37">
        <f t="shared" si="1"/>
        <v>36</v>
      </c>
      <c r="B37" s="162">
        <v>1005196</v>
      </c>
      <c r="C37" s="161" t="s">
        <v>400</v>
      </c>
      <c r="D37" s="162" t="s">
        <v>252</v>
      </c>
      <c r="E37" s="162">
        <v>1459</v>
      </c>
      <c r="F37" s="85">
        <v>365</v>
      </c>
      <c r="G37" s="162" t="s">
        <v>132</v>
      </c>
      <c r="H37" s="67"/>
    </row>
    <row r="38" spans="1:8" ht="12.75">
      <c r="A38">
        <f t="shared" si="1"/>
        <v>37</v>
      </c>
      <c r="B38" s="162">
        <v>3330699</v>
      </c>
      <c r="C38" s="161" t="s">
        <v>186</v>
      </c>
      <c r="D38" s="162" t="s">
        <v>7</v>
      </c>
      <c r="E38" s="162">
        <v>1454</v>
      </c>
      <c r="F38" s="85">
        <v>358</v>
      </c>
      <c r="G38" s="162" t="s">
        <v>181</v>
      </c>
      <c r="H38" s="67"/>
    </row>
    <row r="39" spans="1:8" ht="12.75">
      <c r="A39">
        <f t="shared" si="1"/>
        <v>38</v>
      </c>
      <c r="B39" s="162">
        <v>1087825</v>
      </c>
      <c r="C39" s="161" t="s">
        <v>75</v>
      </c>
      <c r="D39" s="162" t="s">
        <v>5</v>
      </c>
      <c r="E39" s="162">
        <v>1450</v>
      </c>
      <c r="F39" s="85">
        <v>353</v>
      </c>
      <c r="G39" s="162" t="s">
        <v>74</v>
      </c>
      <c r="H39" s="67"/>
    </row>
    <row r="40" spans="1:8" ht="12.75">
      <c r="A40">
        <f t="shared" si="1"/>
        <v>39</v>
      </c>
      <c r="B40" s="162">
        <v>2653281</v>
      </c>
      <c r="C40" s="161" t="s">
        <v>413</v>
      </c>
      <c r="D40" s="162" t="s">
        <v>249</v>
      </c>
      <c r="E40" s="162">
        <v>1446</v>
      </c>
      <c r="F40" s="85">
        <v>348</v>
      </c>
      <c r="G40" s="162" t="s">
        <v>99</v>
      </c>
      <c r="H40" s="67"/>
    </row>
    <row r="41" spans="1:8" ht="12.75">
      <c r="A41">
        <f t="shared" si="1"/>
        <v>40</v>
      </c>
      <c r="B41" s="162">
        <v>2189554</v>
      </c>
      <c r="C41" s="161" t="s">
        <v>270</v>
      </c>
      <c r="D41" s="162" t="s">
        <v>0</v>
      </c>
      <c r="E41" s="162">
        <v>1441</v>
      </c>
      <c r="F41" s="85">
        <v>340</v>
      </c>
      <c r="G41" s="162" t="s">
        <v>26</v>
      </c>
      <c r="H41" s="67"/>
    </row>
    <row r="42" spans="1:8" ht="12.75">
      <c r="A42">
        <f t="shared" si="1"/>
        <v>41</v>
      </c>
      <c r="B42" s="162">
        <v>2504126</v>
      </c>
      <c r="C42" s="161" t="s">
        <v>424</v>
      </c>
      <c r="D42" s="162" t="s">
        <v>252</v>
      </c>
      <c r="E42" s="162">
        <v>1439</v>
      </c>
      <c r="F42" s="85">
        <v>337</v>
      </c>
      <c r="G42" s="162" t="s">
        <v>84</v>
      </c>
      <c r="H42" s="67"/>
    </row>
    <row r="43" spans="1:8" ht="12.75">
      <c r="A43">
        <f t="shared" si="1"/>
        <v>42</v>
      </c>
      <c r="B43" s="162">
        <v>1112133</v>
      </c>
      <c r="C43" s="161" t="s">
        <v>182</v>
      </c>
      <c r="D43" s="162" t="s">
        <v>2</v>
      </c>
      <c r="E43" s="162">
        <v>1438</v>
      </c>
      <c r="F43" s="85">
        <v>335</v>
      </c>
      <c r="G43" s="162" t="s">
        <v>181</v>
      </c>
      <c r="H43" s="67"/>
    </row>
    <row r="44" spans="1:8" ht="12.75">
      <c r="A44">
        <f t="shared" si="1"/>
        <v>43</v>
      </c>
      <c r="B44" s="162">
        <v>1008935</v>
      </c>
      <c r="C44" s="161" t="s">
        <v>404</v>
      </c>
      <c r="D44" s="162" t="s">
        <v>249</v>
      </c>
      <c r="E44" s="162">
        <v>1427</v>
      </c>
      <c r="F44" s="85">
        <v>319</v>
      </c>
      <c r="G44" s="162" t="s">
        <v>132</v>
      </c>
      <c r="H44" s="67"/>
    </row>
    <row r="45" spans="1:8" ht="12.75">
      <c r="A45">
        <f t="shared" si="1"/>
        <v>44</v>
      </c>
      <c r="B45" s="162">
        <v>2066987</v>
      </c>
      <c r="C45" s="161" t="s">
        <v>384</v>
      </c>
      <c r="D45" s="162" t="s">
        <v>252</v>
      </c>
      <c r="E45" s="162">
        <v>1422</v>
      </c>
      <c r="F45" s="85">
        <v>311</v>
      </c>
      <c r="G45" s="162" t="s">
        <v>26</v>
      </c>
      <c r="H45" s="67"/>
    </row>
    <row r="46" spans="1:8" ht="12.75">
      <c r="A46">
        <f t="shared" si="1"/>
        <v>45</v>
      </c>
      <c r="B46" s="162">
        <v>2576813</v>
      </c>
      <c r="C46" s="161" t="s">
        <v>94</v>
      </c>
      <c r="D46" s="162" t="s">
        <v>5</v>
      </c>
      <c r="E46" s="162">
        <v>1422</v>
      </c>
      <c r="F46" s="85">
        <v>311</v>
      </c>
      <c r="G46" s="162" t="s">
        <v>84</v>
      </c>
      <c r="H46" s="67"/>
    </row>
    <row r="47" spans="1:8" ht="12.75">
      <c r="A47">
        <f t="shared" si="1"/>
        <v>46</v>
      </c>
      <c r="B47" s="162">
        <v>1060284</v>
      </c>
      <c r="C47" s="161" t="s">
        <v>38</v>
      </c>
      <c r="D47" s="162" t="s">
        <v>14</v>
      </c>
      <c r="E47" s="162">
        <v>1412</v>
      </c>
      <c r="F47" s="85">
        <v>300</v>
      </c>
      <c r="G47" s="162" t="s">
        <v>211</v>
      </c>
      <c r="H47" s="67"/>
    </row>
    <row r="48" spans="1:8" ht="12.75">
      <c r="A48">
        <f t="shared" si="1"/>
        <v>47</v>
      </c>
      <c r="B48" s="162">
        <v>2600526</v>
      </c>
      <c r="C48" s="161" t="s">
        <v>213</v>
      </c>
      <c r="D48" s="162" t="s">
        <v>0</v>
      </c>
      <c r="E48" s="162">
        <v>1411</v>
      </c>
      <c r="F48" s="85">
        <v>299</v>
      </c>
      <c r="G48" s="162" t="s">
        <v>211</v>
      </c>
      <c r="H48" s="67"/>
    </row>
    <row r="49" spans="1:8" ht="12.75">
      <c r="A49">
        <f t="shared" si="1"/>
        <v>48</v>
      </c>
      <c r="B49" s="162">
        <v>2067047</v>
      </c>
      <c r="C49" s="161" t="s">
        <v>410</v>
      </c>
      <c r="D49" s="162" t="s">
        <v>249</v>
      </c>
      <c r="E49" s="162">
        <v>1410</v>
      </c>
      <c r="F49" s="85">
        <v>298</v>
      </c>
      <c r="G49" s="162" t="s">
        <v>51</v>
      </c>
      <c r="H49" s="67"/>
    </row>
    <row r="50" spans="1:8" ht="12.75">
      <c r="A50">
        <f t="shared" si="1"/>
        <v>49</v>
      </c>
      <c r="B50" s="162">
        <v>1090978</v>
      </c>
      <c r="C50" s="161" t="s">
        <v>113</v>
      </c>
      <c r="D50" s="162" t="s">
        <v>11</v>
      </c>
      <c r="E50" s="162">
        <v>1407</v>
      </c>
      <c r="F50" s="85">
        <v>295</v>
      </c>
      <c r="G50" s="162" t="s">
        <v>99</v>
      </c>
      <c r="H50" s="67"/>
    </row>
    <row r="51" spans="1:8" ht="12.75">
      <c r="A51">
        <f t="shared" si="1"/>
        <v>50</v>
      </c>
      <c r="B51" s="162">
        <v>1119934</v>
      </c>
      <c r="C51" s="161" t="s">
        <v>274</v>
      </c>
      <c r="D51" s="162" t="s">
        <v>18</v>
      </c>
      <c r="E51" s="162">
        <v>1406</v>
      </c>
      <c r="F51" s="85">
        <v>293</v>
      </c>
      <c r="G51" s="162" t="s">
        <v>211</v>
      </c>
      <c r="H51" s="67"/>
    </row>
    <row r="52" spans="1:8" ht="12.75">
      <c r="A52">
        <f t="shared" si="1"/>
        <v>51</v>
      </c>
      <c r="B52" s="162">
        <v>2519952</v>
      </c>
      <c r="C52" s="161" t="s">
        <v>6</v>
      </c>
      <c r="D52" s="162" t="s">
        <v>5</v>
      </c>
      <c r="E52" s="162">
        <v>1403</v>
      </c>
      <c r="F52" s="85">
        <v>289</v>
      </c>
      <c r="G52" s="162" t="s">
        <v>26</v>
      </c>
      <c r="H52" s="67"/>
    </row>
    <row r="53" spans="1:8" ht="12.75">
      <c r="A53">
        <f t="shared" si="1"/>
        <v>52</v>
      </c>
      <c r="B53" s="162">
        <v>2394701</v>
      </c>
      <c r="C53" s="161" t="s">
        <v>87</v>
      </c>
      <c r="D53" s="162" t="s">
        <v>0</v>
      </c>
      <c r="E53" s="162">
        <v>1402</v>
      </c>
      <c r="F53" s="85">
        <v>288</v>
      </c>
      <c r="G53" s="162" t="s">
        <v>84</v>
      </c>
      <c r="H53" s="67"/>
    </row>
    <row r="54" spans="1:8" ht="12.75">
      <c r="A54">
        <f t="shared" si="1"/>
        <v>53</v>
      </c>
      <c r="B54" s="162">
        <v>2189581</v>
      </c>
      <c r="C54" s="161" t="s">
        <v>8</v>
      </c>
      <c r="D54" s="162" t="s">
        <v>7</v>
      </c>
      <c r="E54" s="162">
        <v>1401</v>
      </c>
      <c r="F54" s="85">
        <v>287</v>
      </c>
      <c r="G54" s="162" t="s">
        <v>26</v>
      </c>
      <c r="H54" s="67"/>
    </row>
    <row r="55" spans="1:8" ht="12.75">
      <c r="A55">
        <f t="shared" si="1"/>
        <v>54</v>
      </c>
      <c r="B55" s="162">
        <v>2548068</v>
      </c>
      <c r="C55" s="161" t="s">
        <v>134</v>
      </c>
      <c r="D55" s="162" t="s">
        <v>2</v>
      </c>
      <c r="E55" s="162">
        <v>1400</v>
      </c>
      <c r="F55" s="85">
        <v>285</v>
      </c>
      <c r="G55" s="162" t="s">
        <v>132</v>
      </c>
      <c r="H55" s="67"/>
    </row>
    <row r="56" spans="1:8" ht="12.75">
      <c r="A56">
        <f t="shared" si="1"/>
        <v>55</v>
      </c>
      <c r="B56" s="162">
        <v>2511927</v>
      </c>
      <c r="C56" s="161" t="s">
        <v>418</v>
      </c>
      <c r="D56" s="162" t="s">
        <v>252</v>
      </c>
      <c r="E56" s="162">
        <v>1399</v>
      </c>
      <c r="F56" s="85">
        <v>284</v>
      </c>
      <c r="G56" s="162" t="s">
        <v>194</v>
      </c>
      <c r="H56" s="67"/>
    </row>
    <row r="57" spans="1:8" ht="12.75">
      <c r="A57">
        <f t="shared" si="1"/>
        <v>56</v>
      </c>
      <c r="B57" s="162">
        <v>1262212</v>
      </c>
      <c r="C57" s="161" t="s">
        <v>271</v>
      </c>
      <c r="D57" s="162" t="s">
        <v>14</v>
      </c>
      <c r="E57" s="162">
        <v>1392</v>
      </c>
      <c r="F57" s="85">
        <v>274</v>
      </c>
      <c r="G57" s="162" t="s">
        <v>211</v>
      </c>
      <c r="H57" s="67"/>
    </row>
    <row r="58" spans="1:8" ht="12.75">
      <c r="A58">
        <f t="shared" si="1"/>
        <v>57</v>
      </c>
      <c r="B58" s="162">
        <v>1014556</v>
      </c>
      <c r="C58" s="161" t="s">
        <v>30</v>
      </c>
      <c r="D58" s="162" t="s">
        <v>5</v>
      </c>
      <c r="E58" s="162">
        <v>1389</v>
      </c>
      <c r="F58" s="85">
        <v>270</v>
      </c>
      <c r="G58" s="162" t="s">
        <v>26</v>
      </c>
      <c r="H58" s="67"/>
    </row>
    <row r="59" spans="1:8" ht="12.75">
      <c r="A59">
        <f t="shared" si="1"/>
        <v>58</v>
      </c>
      <c r="B59" s="162">
        <v>2273168</v>
      </c>
      <c r="C59" s="161" t="s">
        <v>145</v>
      </c>
      <c r="D59" s="162" t="s">
        <v>2</v>
      </c>
      <c r="E59" s="162">
        <v>1387</v>
      </c>
      <c r="F59" s="85">
        <v>267</v>
      </c>
      <c r="G59" s="162" t="s">
        <v>144</v>
      </c>
      <c r="H59" s="67"/>
    </row>
    <row r="60" spans="1:8" ht="12.75">
      <c r="A60">
        <f t="shared" si="1"/>
        <v>59</v>
      </c>
      <c r="B60" s="162">
        <v>2122684</v>
      </c>
      <c r="C60" s="161" t="s">
        <v>52</v>
      </c>
      <c r="D60" s="162" t="s">
        <v>0</v>
      </c>
      <c r="E60" s="162">
        <v>1387</v>
      </c>
      <c r="F60" s="85">
        <v>267</v>
      </c>
      <c r="G60" s="162" t="s">
        <v>51</v>
      </c>
      <c r="H60" s="67"/>
    </row>
    <row r="61" spans="1:8" ht="12.75">
      <c r="A61">
        <f t="shared" si="1"/>
        <v>60</v>
      </c>
      <c r="B61" s="162">
        <v>1001492</v>
      </c>
      <c r="C61" s="161" t="s">
        <v>339</v>
      </c>
      <c r="D61" s="162" t="s">
        <v>244</v>
      </c>
      <c r="E61" s="162">
        <v>1383</v>
      </c>
      <c r="F61" s="85">
        <v>262</v>
      </c>
      <c r="G61" s="162" t="s">
        <v>99</v>
      </c>
      <c r="H61" s="67"/>
    </row>
    <row r="62" spans="1:7" ht="12.75">
      <c r="A62">
        <f t="shared" si="1"/>
        <v>61</v>
      </c>
      <c r="B62" s="162">
        <v>1350253</v>
      </c>
      <c r="C62" s="161" t="s">
        <v>417</v>
      </c>
      <c r="D62" s="162" t="s">
        <v>249</v>
      </c>
      <c r="E62" s="162">
        <v>1378</v>
      </c>
      <c r="F62" s="85">
        <v>256</v>
      </c>
      <c r="G62" s="162" t="s">
        <v>194</v>
      </c>
    </row>
    <row r="63" spans="1:7" ht="12.75">
      <c r="A63">
        <f t="shared" si="1"/>
        <v>62</v>
      </c>
      <c r="B63" s="162">
        <v>1060392</v>
      </c>
      <c r="C63" s="161" t="s">
        <v>184</v>
      </c>
      <c r="D63" s="162" t="s">
        <v>2</v>
      </c>
      <c r="E63" s="162">
        <v>1370</v>
      </c>
      <c r="F63" s="85">
        <v>245</v>
      </c>
      <c r="G63" s="162" t="s">
        <v>181</v>
      </c>
    </row>
    <row r="64" spans="1:7" ht="12.75">
      <c r="A64">
        <f t="shared" si="1"/>
        <v>63</v>
      </c>
      <c r="B64" s="162">
        <v>1067985</v>
      </c>
      <c r="C64" s="161" t="s">
        <v>108</v>
      </c>
      <c r="D64" s="162" t="s">
        <v>7</v>
      </c>
      <c r="E64" s="162">
        <v>1370</v>
      </c>
      <c r="F64" s="85">
        <v>245</v>
      </c>
      <c r="G64" s="162" t="s">
        <v>99</v>
      </c>
    </row>
    <row r="65" spans="1:7" ht="12.75">
      <c r="A65">
        <f t="shared" si="1"/>
        <v>64</v>
      </c>
      <c r="B65" s="162">
        <v>2705612</v>
      </c>
      <c r="C65" s="161" t="s">
        <v>89</v>
      </c>
      <c r="D65" s="162" t="s">
        <v>0</v>
      </c>
      <c r="E65" s="162">
        <v>1369</v>
      </c>
      <c r="F65" s="85">
        <v>243</v>
      </c>
      <c r="G65" s="162" t="s">
        <v>84</v>
      </c>
    </row>
    <row r="66" spans="1:7" ht="12.75">
      <c r="A66">
        <f t="shared" si="1"/>
        <v>65</v>
      </c>
      <c r="B66" s="162">
        <v>1059951</v>
      </c>
      <c r="C66" s="161" t="s">
        <v>32</v>
      </c>
      <c r="D66" s="162" t="s">
        <v>5</v>
      </c>
      <c r="E66" s="162">
        <v>1360</v>
      </c>
      <c r="F66" s="85">
        <v>232</v>
      </c>
      <c r="G66" s="162" t="s">
        <v>211</v>
      </c>
    </row>
    <row r="67" spans="1:7" ht="12.75">
      <c r="A67">
        <f aca="true" t="shared" si="2" ref="A67:A77">A66+1</f>
        <v>66</v>
      </c>
      <c r="B67" s="162">
        <v>2576892</v>
      </c>
      <c r="C67" s="161" t="s">
        <v>85</v>
      </c>
      <c r="D67" s="162" t="s">
        <v>0</v>
      </c>
      <c r="E67" s="162">
        <v>1359</v>
      </c>
      <c r="F67" s="85">
        <v>231</v>
      </c>
      <c r="G67" s="162" t="s">
        <v>84</v>
      </c>
    </row>
    <row r="68" spans="1:7" ht="12.75">
      <c r="A68">
        <f t="shared" si="2"/>
        <v>67</v>
      </c>
      <c r="B68" s="162">
        <v>1202642</v>
      </c>
      <c r="C68" s="161" t="s">
        <v>135</v>
      </c>
      <c r="D68" s="162" t="s">
        <v>14</v>
      </c>
      <c r="E68" s="162">
        <v>1351</v>
      </c>
      <c r="F68" s="85">
        <v>221</v>
      </c>
      <c r="G68" s="162" t="s">
        <v>132</v>
      </c>
    </row>
    <row r="69" spans="1:7" ht="12.75">
      <c r="A69">
        <f t="shared" si="2"/>
        <v>68</v>
      </c>
      <c r="B69" s="162">
        <v>1069948</v>
      </c>
      <c r="C69" s="161" t="s">
        <v>216</v>
      </c>
      <c r="D69" s="162" t="s">
        <v>5</v>
      </c>
      <c r="E69" s="162">
        <v>1347</v>
      </c>
      <c r="F69" s="85">
        <v>216</v>
      </c>
      <c r="G69" s="162" t="s">
        <v>211</v>
      </c>
    </row>
    <row r="70" spans="1:7" ht="12.75">
      <c r="A70">
        <f t="shared" si="2"/>
        <v>69</v>
      </c>
      <c r="B70" s="162">
        <v>1014174</v>
      </c>
      <c r="C70" s="161" t="s">
        <v>154</v>
      </c>
      <c r="D70" s="162" t="s">
        <v>5</v>
      </c>
      <c r="E70" s="162">
        <v>1346</v>
      </c>
      <c r="F70" s="85">
        <v>215</v>
      </c>
      <c r="G70" s="162" t="s">
        <v>144</v>
      </c>
    </row>
    <row r="71" spans="1:7" ht="12.75">
      <c r="A71">
        <f t="shared" si="2"/>
        <v>70</v>
      </c>
      <c r="B71" s="162">
        <v>2189545</v>
      </c>
      <c r="C71" s="161" t="s">
        <v>3</v>
      </c>
      <c r="D71" s="162" t="s">
        <v>2</v>
      </c>
      <c r="E71" s="162">
        <v>1344</v>
      </c>
      <c r="F71" s="85">
        <v>213</v>
      </c>
      <c r="G71" s="162" t="s">
        <v>26</v>
      </c>
    </row>
    <row r="72" spans="1:7" ht="12.75">
      <c r="A72">
        <f t="shared" si="2"/>
        <v>71</v>
      </c>
      <c r="B72" s="162">
        <v>1011559</v>
      </c>
      <c r="C72" s="161" t="s">
        <v>100</v>
      </c>
      <c r="D72" s="162" t="s">
        <v>0</v>
      </c>
      <c r="E72" s="162">
        <v>1343</v>
      </c>
      <c r="F72" s="85">
        <v>212</v>
      </c>
      <c r="G72" s="162" t="s">
        <v>99</v>
      </c>
    </row>
    <row r="73" spans="1:7" ht="12.75">
      <c r="A73">
        <f t="shared" si="2"/>
        <v>72</v>
      </c>
      <c r="B73" s="162">
        <v>2692642</v>
      </c>
      <c r="C73" s="161" t="s">
        <v>31</v>
      </c>
      <c r="D73" s="162" t="s">
        <v>5</v>
      </c>
      <c r="E73" s="162">
        <v>1341</v>
      </c>
      <c r="F73" s="85">
        <v>210</v>
      </c>
      <c r="G73" s="162" t="s">
        <v>44</v>
      </c>
    </row>
    <row r="74" spans="1:7" ht="12.75">
      <c r="A74">
        <f t="shared" si="2"/>
        <v>73</v>
      </c>
      <c r="B74" s="162">
        <v>2590344</v>
      </c>
      <c r="C74" s="161" t="s">
        <v>212</v>
      </c>
      <c r="D74" s="162" t="s">
        <v>0</v>
      </c>
      <c r="E74" s="162">
        <v>1336</v>
      </c>
      <c r="F74" s="85">
        <v>204</v>
      </c>
      <c r="G74" s="162" t="s">
        <v>211</v>
      </c>
    </row>
    <row r="75" spans="1:7" ht="12.75">
      <c r="A75">
        <f t="shared" si="2"/>
        <v>74</v>
      </c>
      <c r="B75" s="162">
        <v>1065469</v>
      </c>
      <c r="C75" s="161" t="s">
        <v>77</v>
      </c>
      <c r="D75" s="162" t="s">
        <v>2</v>
      </c>
      <c r="E75" s="162">
        <v>1333</v>
      </c>
      <c r="F75" s="85">
        <v>201</v>
      </c>
      <c r="G75" s="162" t="s">
        <v>74</v>
      </c>
    </row>
    <row r="76" spans="1:7" ht="12.75">
      <c r="A76">
        <f t="shared" si="2"/>
        <v>75</v>
      </c>
      <c r="B76" s="162">
        <v>1012918</v>
      </c>
      <c r="C76" s="161" t="s">
        <v>93</v>
      </c>
      <c r="D76" s="162" t="s">
        <v>2</v>
      </c>
      <c r="E76" s="162">
        <v>1330</v>
      </c>
      <c r="F76" s="85">
        <v>196</v>
      </c>
      <c r="G76" s="162" t="s">
        <v>84</v>
      </c>
    </row>
    <row r="77" spans="1:7" ht="12.75">
      <c r="A77">
        <f t="shared" si="2"/>
        <v>76</v>
      </c>
      <c r="B77" s="162">
        <v>1085642</v>
      </c>
      <c r="C77" s="161" t="s">
        <v>10</v>
      </c>
      <c r="D77" s="162" t="s">
        <v>7</v>
      </c>
      <c r="E77" s="162">
        <v>1325</v>
      </c>
      <c r="F77" s="85">
        <v>191</v>
      </c>
      <c r="G77" s="162" t="s">
        <v>26</v>
      </c>
    </row>
    <row r="78" spans="2:7" ht="12.75">
      <c r="B78" s="162">
        <v>2504025</v>
      </c>
      <c r="C78" s="161" t="s">
        <v>187</v>
      </c>
      <c r="D78" s="162" t="s">
        <v>14</v>
      </c>
      <c r="E78" s="162">
        <v>1323</v>
      </c>
      <c r="F78" s="85">
        <v>189</v>
      </c>
      <c r="G78" s="162" t="s">
        <v>181</v>
      </c>
    </row>
    <row r="79" spans="2:7" ht="12.75">
      <c r="B79" s="162">
        <v>2286695</v>
      </c>
      <c r="C79" s="161" t="s">
        <v>4</v>
      </c>
      <c r="D79" s="162" t="s">
        <v>5</v>
      </c>
      <c r="E79" s="162">
        <v>1312</v>
      </c>
      <c r="F79" s="85">
        <v>179</v>
      </c>
      <c r="G79" s="162" t="s">
        <v>26</v>
      </c>
    </row>
    <row r="80" spans="2:7" ht="12.75">
      <c r="B80" s="162">
        <v>2692651</v>
      </c>
      <c r="C80" s="161" t="s">
        <v>33</v>
      </c>
      <c r="D80" s="162" t="s">
        <v>11</v>
      </c>
      <c r="E80" s="162">
        <v>1308</v>
      </c>
      <c r="F80" s="85">
        <v>175</v>
      </c>
      <c r="G80" s="162" t="s">
        <v>44</v>
      </c>
    </row>
    <row r="81" spans="2:7" ht="12.75">
      <c r="B81" s="162">
        <v>1027089</v>
      </c>
      <c r="C81" s="161" t="s">
        <v>195</v>
      </c>
      <c r="D81" s="162" t="s">
        <v>0</v>
      </c>
      <c r="E81" s="162">
        <v>1307</v>
      </c>
      <c r="F81" s="85">
        <v>174</v>
      </c>
      <c r="G81" s="162" t="s">
        <v>194</v>
      </c>
    </row>
    <row r="82" spans="2:7" ht="12.75">
      <c r="B82" s="162">
        <v>1128866</v>
      </c>
      <c r="C82" s="161" t="s">
        <v>155</v>
      </c>
      <c r="D82" s="162" t="s">
        <v>5</v>
      </c>
      <c r="E82" s="162">
        <v>1305</v>
      </c>
      <c r="F82" s="85">
        <v>172</v>
      </c>
      <c r="G82" s="162" t="s">
        <v>144</v>
      </c>
    </row>
    <row r="83" spans="2:7" ht="12.75">
      <c r="B83" s="162">
        <v>2308963</v>
      </c>
      <c r="C83" s="161" t="s">
        <v>204</v>
      </c>
      <c r="D83" s="162" t="s">
        <v>11</v>
      </c>
      <c r="E83" s="162">
        <v>1300</v>
      </c>
      <c r="F83" s="85">
        <v>167</v>
      </c>
      <c r="G83" s="162" t="s">
        <v>203</v>
      </c>
    </row>
    <row r="84" spans="2:7" ht="12.75">
      <c r="B84" s="162">
        <v>2576824</v>
      </c>
      <c r="C84" s="161" t="s">
        <v>86</v>
      </c>
      <c r="D84" s="162" t="s">
        <v>0</v>
      </c>
      <c r="E84" s="162">
        <v>1288</v>
      </c>
      <c r="F84" s="85">
        <v>156</v>
      </c>
      <c r="G84" s="162" t="s">
        <v>84</v>
      </c>
    </row>
    <row r="85" spans="2:7" ht="12.75">
      <c r="B85" s="162">
        <v>1103559</v>
      </c>
      <c r="C85" s="161" t="s">
        <v>158</v>
      </c>
      <c r="D85" s="162" t="s">
        <v>14</v>
      </c>
      <c r="E85" s="162">
        <v>1284</v>
      </c>
      <c r="F85" s="85">
        <v>153</v>
      </c>
      <c r="G85" s="162" t="s">
        <v>144</v>
      </c>
    </row>
    <row r="86" spans="2:7" ht="12.75">
      <c r="B86" s="162">
        <v>1140101</v>
      </c>
      <c r="C86" s="161" t="s">
        <v>215</v>
      </c>
      <c r="D86" s="162" t="s">
        <v>2</v>
      </c>
      <c r="E86" s="162">
        <v>1278</v>
      </c>
      <c r="F86" s="85">
        <v>147</v>
      </c>
      <c r="G86" s="162" t="s">
        <v>211</v>
      </c>
    </row>
    <row r="87" spans="2:7" ht="12.75">
      <c r="B87" s="162">
        <v>1046843</v>
      </c>
      <c r="C87" s="161" t="s">
        <v>76</v>
      </c>
      <c r="D87" s="162" t="s">
        <v>5</v>
      </c>
      <c r="E87" s="162">
        <v>1272</v>
      </c>
      <c r="F87" s="85">
        <v>143</v>
      </c>
      <c r="G87" s="162" t="s">
        <v>74</v>
      </c>
    </row>
    <row r="88" spans="2:7" ht="12.75">
      <c r="B88" s="162">
        <v>1158841</v>
      </c>
      <c r="C88" s="163" t="s">
        <v>286</v>
      </c>
      <c r="D88" s="164" t="s">
        <v>22</v>
      </c>
      <c r="E88" s="164">
        <v>1261</v>
      </c>
      <c r="F88" s="85">
        <v>135</v>
      </c>
      <c r="G88" s="164" t="s">
        <v>296</v>
      </c>
    </row>
    <row r="89" spans="2:7" ht="12.75">
      <c r="B89" s="162">
        <v>2213461</v>
      </c>
      <c r="C89" s="163" t="s">
        <v>150</v>
      </c>
      <c r="D89" s="164" t="s">
        <v>7</v>
      </c>
      <c r="E89" s="164">
        <v>1242</v>
      </c>
      <c r="F89" s="85">
        <v>121</v>
      </c>
      <c r="G89" s="164" t="s">
        <v>144</v>
      </c>
    </row>
    <row r="90" spans="2:7" ht="12.75">
      <c r="B90" s="85">
        <v>3332269</v>
      </c>
      <c r="C90" s="166" t="s">
        <v>303</v>
      </c>
      <c r="D90" s="167" t="s">
        <v>14</v>
      </c>
      <c r="E90" s="167">
        <v>1239</v>
      </c>
      <c r="F90" s="85">
        <v>118</v>
      </c>
      <c r="G90" s="167" t="s">
        <v>74</v>
      </c>
    </row>
    <row r="91" spans="2:7" ht="12.75">
      <c r="B91" s="85">
        <v>1109823</v>
      </c>
      <c r="C91" s="84" t="s">
        <v>21</v>
      </c>
      <c r="D91" s="85" t="s">
        <v>5</v>
      </c>
      <c r="E91" s="85">
        <v>1238</v>
      </c>
      <c r="F91" s="85">
        <v>118</v>
      </c>
      <c r="G91" s="85" t="s">
        <v>26</v>
      </c>
    </row>
    <row r="92" spans="2:7" ht="12.75">
      <c r="B92" s="85">
        <v>1001590</v>
      </c>
      <c r="C92" s="84" t="s">
        <v>334</v>
      </c>
      <c r="D92" s="85">
        <v>7</v>
      </c>
      <c r="E92" s="85">
        <v>1227</v>
      </c>
      <c r="F92" s="85">
        <v>110</v>
      </c>
      <c r="G92" s="85" t="s">
        <v>74</v>
      </c>
    </row>
    <row r="93" spans="2:7" ht="12.75">
      <c r="B93" s="85">
        <v>2705634</v>
      </c>
      <c r="C93" s="84" t="s">
        <v>88</v>
      </c>
      <c r="D93" s="85" t="s">
        <v>2</v>
      </c>
      <c r="E93" s="85">
        <v>1214</v>
      </c>
      <c r="F93" s="85">
        <v>101</v>
      </c>
      <c r="G93" s="85" t="s">
        <v>84</v>
      </c>
    </row>
    <row r="94" spans="2:7" ht="12.75">
      <c r="B94" s="85">
        <v>1213561</v>
      </c>
      <c r="C94" s="84" t="s">
        <v>276</v>
      </c>
      <c r="D94" s="85" t="s">
        <v>18</v>
      </c>
      <c r="E94" s="85">
        <v>1214</v>
      </c>
      <c r="F94" s="85">
        <v>101</v>
      </c>
      <c r="G94" s="85" t="s">
        <v>132</v>
      </c>
    </row>
    <row r="95" spans="2:7" ht="12.75">
      <c r="B95" s="85">
        <v>2242964</v>
      </c>
      <c r="C95" s="84" t="s">
        <v>156</v>
      </c>
      <c r="D95" s="85" t="s">
        <v>14</v>
      </c>
      <c r="E95" s="85">
        <v>1212</v>
      </c>
      <c r="F95" s="85">
        <v>99</v>
      </c>
      <c r="G95" s="85" t="s">
        <v>144</v>
      </c>
    </row>
    <row r="96" spans="2:7" ht="12.75">
      <c r="B96" s="85">
        <v>2653225</v>
      </c>
      <c r="C96" s="84" t="s">
        <v>112</v>
      </c>
      <c r="D96" s="85" t="s">
        <v>14</v>
      </c>
      <c r="E96" s="85">
        <v>1181</v>
      </c>
      <c r="F96" s="85">
        <v>81</v>
      </c>
      <c r="G96" s="85" t="s">
        <v>99</v>
      </c>
    </row>
    <row r="97" spans="2:7" ht="12.75">
      <c r="B97" s="85">
        <v>1106376</v>
      </c>
      <c r="C97" s="84" t="s">
        <v>192</v>
      </c>
      <c r="D97" s="85" t="s">
        <v>18</v>
      </c>
      <c r="E97" s="85">
        <v>1168</v>
      </c>
      <c r="F97" s="85">
        <v>75</v>
      </c>
      <c r="G97" s="85" t="s">
        <v>211</v>
      </c>
    </row>
    <row r="98" spans="2:7" ht="12.75">
      <c r="B98" s="85">
        <v>1092739</v>
      </c>
      <c r="C98" s="84" t="s">
        <v>287</v>
      </c>
      <c r="D98" s="85" t="s">
        <v>22</v>
      </c>
      <c r="E98" s="85">
        <v>1122</v>
      </c>
      <c r="F98" s="85">
        <v>57</v>
      </c>
      <c r="G98" s="85" t="s">
        <v>296</v>
      </c>
    </row>
    <row r="99" spans="2:7" ht="12.75">
      <c r="B99" s="85">
        <v>1002371</v>
      </c>
      <c r="C99" s="84" t="s">
        <v>431</v>
      </c>
      <c r="D99" s="85">
        <v>7</v>
      </c>
      <c r="E99" s="85">
        <v>1118</v>
      </c>
      <c r="F99" s="85">
        <v>56</v>
      </c>
      <c r="G99" s="85" t="s">
        <v>211</v>
      </c>
    </row>
    <row r="100" spans="2:7" ht="12.75">
      <c r="B100" s="85">
        <v>2189572</v>
      </c>
      <c r="C100" s="84" t="s">
        <v>12</v>
      </c>
      <c r="D100" s="85" t="s">
        <v>11</v>
      </c>
      <c r="E100" s="85">
        <v>1113</v>
      </c>
      <c r="F100" s="85">
        <v>54</v>
      </c>
      <c r="G100" s="85" t="s">
        <v>26</v>
      </c>
    </row>
    <row r="101" spans="2:7" ht="12.75">
      <c r="B101" s="85">
        <v>1031603</v>
      </c>
      <c r="C101" s="84" t="s">
        <v>104</v>
      </c>
      <c r="D101" s="85" t="s">
        <v>5</v>
      </c>
      <c r="E101" s="85">
        <v>1112</v>
      </c>
      <c r="F101" s="85">
        <v>54</v>
      </c>
      <c r="G101" s="85" t="s">
        <v>99</v>
      </c>
    </row>
    <row r="102" spans="2:7" ht="12.75">
      <c r="B102" s="85">
        <v>1057191</v>
      </c>
      <c r="C102" s="84" t="s">
        <v>97</v>
      </c>
      <c r="D102" s="85" t="s">
        <v>18</v>
      </c>
      <c r="E102" s="85">
        <v>1092</v>
      </c>
      <c r="F102" s="85">
        <v>47</v>
      </c>
      <c r="G102" s="85" t="s">
        <v>84</v>
      </c>
    </row>
    <row r="103" spans="2:7" ht="12.75">
      <c r="B103" s="85">
        <v>1029987</v>
      </c>
      <c r="C103" s="84" t="s">
        <v>197</v>
      </c>
      <c r="D103" s="85" t="s">
        <v>18</v>
      </c>
      <c r="E103" s="85">
        <v>1087</v>
      </c>
      <c r="F103" s="85">
        <v>46</v>
      </c>
      <c r="G103" s="85" t="s">
        <v>194</v>
      </c>
    </row>
    <row r="104" spans="2:7" ht="12.75">
      <c r="B104" s="85">
        <v>1168147</v>
      </c>
      <c r="C104" s="84" t="s">
        <v>299</v>
      </c>
      <c r="D104" s="85" t="s">
        <v>22</v>
      </c>
      <c r="E104" s="85">
        <v>1065</v>
      </c>
      <c r="F104" s="85">
        <v>39</v>
      </c>
      <c r="G104" s="85" t="s">
        <v>296</v>
      </c>
    </row>
    <row r="105" spans="2:7" ht="12.75">
      <c r="B105" s="85">
        <v>1147516</v>
      </c>
      <c r="C105" s="84" t="s">
        <v>232</v>
      </c>
      <c r="D105" s="85" t="s">
        <v>22</v>
      </c>
      <c r="E105" s="85">
        <v>1062</v>
      </c>
      <c r="F105" s="85">
        <v>39</v>
      </c>
      <c r="G105" s="85" t="s">
        <v>211</v>
      </c>
    </row>
    <row r="106" spans="2:7" ht="12.75">
      <c r="B106" s="85">
        <v>1114963</v>
      </c>
      <c r="C106" s="84" t="s">
        <v>82</v>
      </c>
      <c r="D106" s="85" t="s">
        <v>18</v>
      </c>
      <c r="E106" s="85">
        <v>1033</v>
      </c>
      <c r="F106" s="85">
        <v>33</v>
      </c>
      <c r="G106" s="85" t="s">
        <v>74</v>
      </c>
    </row>
    <row r="107" spans="2:7" ht="12.75">
      <c r="B107" s="85">
        <v>1158918</v>
      </c>
      <c r="C107" s="84" t="s">
        <v>361</v>
      </c>
      <c r="D107" s="85">
        <v>7</v>
      </c>
      <c r="E107" s="85">
        <v>1003</v>
      </c>
      <c r="F107" s="85">
        <v>27</v>
      </c>
      <c r="G107" s="85" t="s">
        <v>296</v>
      </c>
    </row>
    <row r="108" spans="2:7" ht="12.75">
      <c r="B108" s="85">
        <v>1371508</v>
      </c>
      <c r="C108" s="84" t="s">
        <v>277</v>
      </c>
      <c r="D108" s="85" t="s">
        <v>22</v>
      </c>
      <c r="E108" s="85">
        <v>965</v>
      </c>
      <c r="F108" s="85">
        <v>21</v>
      </c>
      <c r="G108" s="85" t="s">
        <v>99</v>
      </c>
    </row>
    <row r="109" spans="2:7" ht="12.75">
      <c r="B109" s="85">
        <v>1001601</v>
      </c>
      <c r="C109" s="84" t="s">
        <v>359</v>
      </c>
      <c r="D109" s="85">
        <v>7</v>
      </c>
      <c r="E109" s="85">
        <v>947</v>
      </c>
      <c r="F109" s="85">
        <v>19</v>
      </c>
      <c r="G109" s="85" t="s">
        <v>296</v>
      </c>
    </row>
    <row r="110" spans="2:7" ht="12.75">
      <c r="B110" s="85">
        <v>2520005</v>
      </c>
      <c r="C110" s="84" t="s">
        <v>13</v>
      </c>
      <c r="D110" s="85" t="s">
        <v>14</v>
      </c>
      <c r="E110" s="85">
        <v>920</v>
      </c>
      <c r="F110" s="85">
        <v>17</v>
      </c>
      <c r="G110" s="85" t="s">
        <v>26</v>
      </c>
    </row>
    <row r="111" spans="2:7" ht="12.75">
      <c r="B111" s="85">
        <v>1302957</v>
      </c>
      <c r="C111" s="84" t="s">
        <v>283</v>
      </c>
      <c r="D111" s="85" t="s">
        <v>18</v>
      </c>
      <c r="E111" s="85">
        <v>912</v>
      </c>
      <c r="F111" s="85">
        <v>16</v>
      </c>
      <c r="G111" s="85" t="s">
        <v>132</v>
      </c>
    </row>
    <row r="112" spans="2:7" ht="12.75">
      <c r="B112" s="88">
        <v>1159093</v>
      </c>
      <c r="C112" s="87" t="s">
        <v>321</v>
      </c>
      <c r="D112" s="88" t="s">
        <v>22</v>
      </c>
      <c r="E112" s="88">
        <v>738</v>
      </c>
      <c r="F112" s="88">
        <v>7</v>
      </c>
      <c r="G112" s="88" t="s">
        <v>132</v>
      </c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111</v>
      </c>
      <c r="H476" s="189">
        <f>D496</f>
        <v>111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1</v>
      </c>
      <c r="F477" s="288">
        <f>E477+E479+E481+E483</f>
        <v>27</v>
      </c>
      <c r="H477" s="190">
        <f>G476</f>
        <v>111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1</v>
      </c>
      <c r="E478" s="290"/>
      <c r="F478" s="289"/>
      <c r="H478" s="10">
        <f>F477</f>
        <v>27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84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2</v>
      </c>
      <c r="E481" s="288">
        <f>D481+D482</f>
        <v>3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7</v>
      </c>
      <c r="E483" s="288">
        <f>D483+D484+D485+D486</f>
        <v>23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7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8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14</v>
      </c>
      <c r="E487" s="291">
        <f>D487+D488+D489+D490</f>
        <v>49</v>
      </c>
      <c r="F487" s="288">
        <f>E487+E491+E495</f>
        <v>84</v>
      </c>
    </row>
    <row r="488" spans="2:6" ht="12.75">
      <c r="B488" s="3" t="s">
        <v>254</v>
      </c>
      <c r="C488" s="5" t="s">
        <v>2</v>
      </c>
      <c r="D488" s="5">
        <f t="shared" si="3"/>
        <v>13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14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8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7</v>
      </c>
      <c r="E491" s="291">
        <f>D491+D492+D493+D494</f>
        <v>30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9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7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7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5</v>
      </c>
      <c r="E495" s="7">
        <f>D495</f>
        <v>5</v>
      </c>
      <c r="F495" s="294"/>
    </row>
    <row r="496" spans="2:6" ht="12.75">
      <c r="B496" s="8" t="s">
        <v>259</v>
      </c>
      <c r="C496" s="9"/>
      <c r="D496" s="6">
        <f>SUM(D477:D495)</f>
        <v>111</v>
      </c>
      <c r="E496" s="10">
        <f>SUM(E477:E495)</f>
        <v>111</v>
      </c>
      <c r="F496" s="7">
        <f>SUM(F477:F495)</f>
        <v>111</v>
      </c>
    </row>
  </sheetData>
  <mergeCells count="11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7:J477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76">
      <selection activeCell="C501" sqref="C501"/>
    </sheetView>
  </sheetViews>
  <sheetFormatPr defaultColWidth="11.00390625" defaultRowHeight="12.75"/>
  <cols>
    <col min="2" max="2" width="19.875" style="0" customWidth="1"/>
    <col min="3" max="3" width="18.75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170">
        <v>2269425</v>
      </c>
      <c r="C2" s="169" t="s">
        <v>420</v>
      </c>
      <c r="D2" s="170" t="s">
        <v>247</v>
      </c>
      <c r="E2" s="91"/>
      <c r="F2" s="178">
        <v>1458</v>
      </c>
      <c r="G2" s="170" t="s">
        <v>84</v>
      </c>
      <c r="H2" s="67"/>
    </row>
    <row r="3" spans="1:8" ht="12.75">
      <c r="A3">
        <f aca="true" t="shared" si="0" ref="A3:A34">A2+1</f>
        <v>2</v>
      </c>
      <c r="B3" s="170">
        <v>1320316</v>
      </c>
      <c r="C3" s="169" t="s">
        <v>421</v>
      </c>
      <c r="D3" s="170" t="s">
        <v>247</v>
      </c>
      <c r="E3" s="91"/>
      <c r="F3" s="178">
        <v>1442</v>
      </c>
      <c r="G3" s="170" t="s">
        <v>45</v>
      </c>
      <c r="H3" s="67"/>
    </row>
    <row r="4" spans="1:8" ht="12.75">
      <c r="A4">
        <f t="shared" si="0"/>
        <v>3</v>
      </c>
      <c r="B4" s="171">
        <v>2334011</v>
      </c>
      <c r="C4" s="169" t="s">
        <v>386</v>
      </c>
      <c r="D4" s="171" t="s">
        <v>246</v>
      </c>
      <c r="E4" s="91"/>
      <c r="F4" s="171">
        <v>1402</v>
      </c>
      <c r="G4" s="171" t="s">
        <v>211</v>
      </c>
      <c r="H4" s="67"/>
    </row>
    <row r="5" spans="1:8" ht="12.75">
      <c r="A5">
        <f t="shared" si="0"/>
        <v>4</v>
      </c>
      <c r="B5" s="170">
        <v>2567521</v>
      </c>
      <c r="C5" s="169" t="s">
        <v>416</v>
      </c>
      <c r="D5" s="170" t="s">
        <v>247</v>
      </c>
      <c r="E5" s="91"/>
      <c r="F5" s="178">
        <v>1384</v>
      </c>
      <c r="G5" s="170" t="s">
        <v>84</v>
      </c>
      <c r="H5" s="73"/>
    </row>
    <row r="6" spans="1:8" ht="12.75">
      <c r="A6">
        <f t="shared" si="0"/>
        <v>5</v>
      </c>
      <c r="B6" s="170">
        <v>1015454</v>
      </c>
      <c r="C6" s="169" t="s">
        <v>399</v>
      </c>
      <c r="D6" s="170" t="s">
        <v>248</v>
      </c>
      <c r="E6" s="91"/>
      <c r="F6" s="178">
        <v>1384</v>
      </c>
      <c r="G6" s="170" t="s">
        <v>84</v>
      </c>
      <c r="H6" s="67"/>
    </row>
    <row r="7" spans="1:8" ht="12.75">
      <c r="A7">
        <f t="shared" si="0"/>
        <v>6</v>
      </c>
      <c r="B7" s="170">
        <v>2519118</v>
      </c>
      <c r="C7" s="169" t="s">
        <v>422</v>
      </c>
      <c r="D7" s="170" t="s">
        <v>250</v>
      </c>
      <c r="E7" s="91"/>
      <c r="F7" s="178">
        <v>1341</v>
      </c>
      <c r="G7" s="170" t="s">
        <v>45</v>
      </c>
      <c r="H7" s="67"/>
    </row>
    <row r="8" spans="1:8" ht="12.75">
      <c r="A8">
        <f t="shared" si="0"/>
        <v>7</v>
      </c>
      <c r="B8" s="170">
        <v>2653281</v>
      </c>
      <c r="C8" s="169" t="s">
        <v>413</v>
      </c>
      <c r="D8" s="170" t="s">
        <v>249</v>
      </c>
      <c r="E8" s="91"/>
      <c r="F8" s="178">
        <v>1330</v>
      </c>
      <c r="G8" s="170" t="s">
        <v>99</v>
      </c>
      <c r="H8" s="67"/>
    </row>
    <row r="9" spans="1:8" ht="12.75">
      <c r="A9">
        <f t="shared" si="0"/>
        <v>8</v>
      </c>
      <c r="B9" s="170">
        <v>2371354</v>
      </c>
      <c r="C9" s="169" t="s">
        <v>411</v>
      </c>
      <c r="D9" s="170" t="s">
        <v>247</v>
      </c>
      <c r="E9" s="91"/>
      <c r="F9" s="178">
        <v>1327</v>
      </c>
      <c r="G9" s="170" t="s">
        <v>144</v>
      </c>
      <c r="H9" s="67"/>
    </row>
    <row r="10" spans="1:8" ht="12.75">
      <c r="A10">
        <f t="shared" si="0"/>
        <v>9</v>
      </c>
      <c r="B10" s="170">
        <v>2798923</v>
      </c>
      <c r="C10" s="169" t="s">
        <v>393</v>
      </c>
      <c r="D10" s="170" t="s">
        <v>250</v>
      </c>
      <c r="E10" s="91"/>
      <c r="F10" s="170">
        <v>1211</v>
      </c>
      <c r="G10" s="170" t="s">
        <v>144</v>
      </c>
      <c r="H10" s="67"/>
    </row>
    <row r="11" spans="1:8" ht="12.75">
      <c r="A11">
        <f t="shared" si="0"/>
        <v>10</v>
      </c>
      <c r="B11" s="170">
        <v>2517932</v>
      </c>
      <c r="C11" s="169" t="s">
        <v>382</v>
      </c>
      <c r="D11" s="170" t="s">
        <v>247</v>
      </c>
      <c r="E11" s="91"/>
      <c r="F11" s="170">
        <v>1155</v>
      </c>
      <c r="G11" s="170" t="s">
        <v>203</v>
      </c>
      <c r="H11" s="67"/>
    </row>
    <row r="12" spans="1:8" ht="12.75">
      <c r="A12">
        <f t="shared" si="0"/>
        <v>11</v>
      </c>
      <c r="B12" s="170">
        <v>2334038</v>
      </c>
      <c r="C12" s="169" t="s">
        <v>430</v>
      </c>
      <c r="D12" s="170" t="s">
        <v>252</v>
      </c>
      <c r="E12" s="91"/>
      <c r="F12" s="170">
        <v>1155</v>
      </c>
      <c r="G12" s="170" t="s">
        <v>211</v>
      </c>
      <c r="H12" s="67"/>
    </row>
    <row r="13" spans="1:8" ht="12.75">
      <c r="A13">
        <f t="shared" si="0"/>
        <v>12</v>
      </c>
      <c r="B13" s="170">
        <v>1350253</v>
      </c>
      <c r="C13" s="169" t="s">
        <v>417</v>
      </c>
      <c r="D13" s="170" t="s">
        <v>249</v>
      </c>
      <c r="E13" s="91"/>
      <c r="F13" s="178">
        <v>1128</v>
      </c>
      <c r="G13" s="170" t="s">
        <v>194</v>
      </c>
      <c r="H13" s="67"/>
    </row>
    <row r="14" spans="1:8" ht="12.75">
      <c r="A14">
        <f t="shared" si="0"/>
        <v>13</v>
      </c>
      <c r="B14" s="170">
        <v>2360504</v>
      </c>
      <c r="C14" s="169" t="s">
        <v>378</v>
      </c>
      <c r="D14" s="170" t="s">
        <v>247</v>
      </c>
      <c r="E14" s="91"/>
      <c r="F14" s="170">
        <v>1107</v>
      </c>
      <c r="G14" s="170" t="s">
        <v>211</v>
      </c>
      <c r="H14" s="67"/>
    </row>
    <row r="15" spans="1:8" ht="12.75">
      <c r="A15">
        <f t="shared" si="0"/>
        <v>14</v>
      </c>
      <c r="B15" s="170">
        <v>2519456</v>
      </c>
      <c r="C15" s="169" t="s">
        <v>394</v>
      </c>
      <c r="D15" s="170" t="s">
        <v>249</v>
      </c>
      <c r="E15" s="91"/>
      <c r="F15" s="170">
        <v>1071</v>
      </c>
      <c r="G15" s="170" t="s">
        <v>144</v>
      </c>
      <c r="H15" s="67"/>
    </row>
    <row r="16" spans="1:8" ht="12.75">
      <c r="A16">
        <f t="shared" si="0"/>
        <v>15</v>
      </c>
      <c r="B16" s="170">
        <v>2600526</v>
      </c>
      <c r="C16" s="169" t="s">
        <v>213</v>
      </c>
      <c r="D16" s="170" t="s">
        <v>0</v>
      </c>
      <c r="E16" s="91"/>
      <c r="F16" s="170">
        <v>1006</v>
      </c>
      <c r="G16" s="170" t="s">
        <v>211</v>
      </c>
      <c r="H16" s="67"/>
    </row>
    <row r="17" spans="1:8" ht="12.75">
      <c r="A17">
        <f t="shared" si="0"/>
        <v>16</v>
      </c>
      <c r="B17" s="170">
        <v>3141662</v>
      </c>
      <c r="C17" s="169" t="s">
        <v>377</v>
      </c>
      <c r="D17" s="170" t="s">
        <v>247</v>
      </c>
      <c r="E17" s="91"/>
      <c r="F17" s="170">
        <v>993</v>
      </c>
      <c r="G17" s="170" t="s">
        <v>211</v>
      </c>
      <c r="H17" s="67"/>
    </row>
    <row r="18" spans="1:8" ht="12.75">
      <c r="A18">
        <f t="shared" si="0"/>
        <v>17</v>
      </c>
      <c r="B18" s="170">
        <v>1135756</v>
      </c>
      <c r="C18" s="169" t="s">
        <v>428</v>
      </c>
      <c r="D18" s="170" t="s">
        <v>247</v>
      </c>
      <c r="E18" s="91"/>
      <c r="F18" s="170">
        <v>980</v>
      </c>
      <c r="G18" s="170" t="s">
        <v>211</v>
      </c>
      <c r="H18" s="67"/>
    </row>
    <row r="19" spans="1:8" ht="12.75">
      <c r="A19">
        <f t="shared" si="0"/>
        <v>18</v>
      </c>
      <c r="B19" s="170">
        <v>1001492</v>
      </c>
      <c r="C19" s="169" t="s">
        <v>339</v>
      </c>
      <c r="D19" s="170" t="s">
        <v>244</v>
      </c>
      <c r="E19" s="91"/>
      <c r="F19" s="178">
        <v>963</v>
      </c>
      <c r="G19" s="170" t="s">
        <v>99</v>
      </c>
      <c r="H19" s="67"/>
    </row>
    <row r="20" spans="1:8" ht="12.75">
      <c r="A20">
        <f t="shared" si="0"/>
        <v>19</v>
      </c>
      <c r="B20" s="170">
        <v>2029595</v>
      </c>
      <c r="C20" s="169" t="s">
        <v>409</v>
      </c>
      <c r="D20" s="170" t="s">
        <v>249</v>
      </c>
      <c r="E20" s="91"/>
      <c r="F20" s="178">
        <v>941</v>
      </c>
      <c r="G20" s="170" t="s">
        <v>99</v>
      </c>
      <c r="H20" s="67"/>
    </row>
    <row r="21" spans="1:8" ht="12.75">
      <c r="A21">
        <f t="shared" si="0"/>
        <v>20</v>
      </c>
      <c r="B21" s="170">
        <v>1112133</v>
      </c>
      <c r="C21" s="169" t="s">
        <v>182</v>
      </c>
      <c r="D21" s="170" t="s">
        <v>2</v>
      </c>
      <c r="E21" s="91"/>
      <c r="F21" s="178">
        <v>925</v>
      </c>
      <c r="G21" s="170" t="s">
        <v>181</v>
      </c>
      <c r="H21" s="67"/>
    </row>
    <row r="22" spans="1:8" ht="12.75">
      <c r="A22">
        <f t="shared" si="0"/>
        <v>21</v>
      </c>
      <c r="B22" s="170">
        <v>1008935</v>
      </c>
      <c r="C22" s="169" t="s">
        <v>404</v>
      </c>
      <c r="D22" s="170" t="s">
        <v>249</v>
      </c>
      <c r="E22" s="91"/>
      <c r="F22" s="178">
        <v>886</v>
      </c>
      <c r="G22" s="170" t="s">
        <v>132</v>
      </c>
      <c r="H22" s="67"/>
    </row>
    <row r="23" spans="1:8" ht="12.75">
      <c r="A23">
        <f t="shared" si="0"/>
        <v>22</v>
      </c>
      <c r="B23" s="170">
        <v>2613612</v>
      </c>
      <c r="C23" s="169" t="s">
        <v>415</v>
      </c>
      <c r="D23" s="170" t="s">
        <v>249</v>
      </c>
      <c r="E23" s="91"/>
      <c r="F23" s="178">
        <v>883</v>
      </c>
      <c r="G23" s="170" t="s">
        <v>84</v>
      </c>
      <c r="H23" s="67"/>
    </row>
    <row r="24" spans="1:8" ht="12.75">
      <c r="A24">
        <f t="shared" si="0"/>
        <v>23</v>
      </c>
      <c r="B24" s="170">
        <v>2273168</v>
      </c>
      <c r="C24" s="169" t="s">
        <v>145</v>
      </c>
      <c r="D24" s="170" t="s">
        <v>2</v>
      </c>
      <c r="E24" s="91"/>
      <c r="F24" s="170">
        <v>822</v>
      </c>
      <c r="G24" s="170" t="s">
        <v>144</v>
      </c>
      <c r="H24" s="67"/>
    </row>
    <row r="25" spans="1:8" ht="12.75">
      <c r="A25">
        <f t="shared" si="0"/>
        <v>24</v>
      </c>
      <c r="B25" s="170">
        <v>2067047</v>
      </c>
      <c r="C25" s="169" t="s">
        <v>410</v>
      </c>
      <c r="D25" s="170" t="s">
        <v>249</v>
      </c>
      <c r="E25" s="91"/>
      <c r="F25" s="170">
        <v>807</v>
      </c>
      <c r="G25" s="170" t="s">
        <v>51</v>
      </c>
      <c r="H25" s="67"/>
    </row>
    <row r="26" spans="1:8" ht="12.75">
      <c r="A26">
        <f t="shared" si="0"/>
        <v>25</v>
      </c>
      <c r="B26" s="170">
        <v>2591471</v>
      </c>
      <c r="C26" s="169" t="s">
        <v>419</v>
      </c>
      <c r="D26" s="170" t="s">
        <v>248</v>
      </c>
      <c r="E26" s="91"/>
      <c r="F26" s="178">
        <v>790</v>
      </c>
      <c r="G26" s="170" t="s">
        <v>84</v>
      </c>
      <c r="H26" s="67"/>
    </row>
    <row r="27" spans="1:8" ht="13.5" thickBot="1">
      <c r="A27">
        <f t="shared" si="0"/>
        <v>26</v>
      </c>
      <c r="B27" s="173">
        <v>2189545</v>
      </c>
      <c r="C27" s="172" t="s">
        <v>3</v>
      </c>
      <c r="D27" s="173" t="s">
        <v>2</v>
      </c>
      <c r="E27" s="91"/>
      <c r="F27" s="173">
        <v>771</v>
      </c>
      <c r="G27" s="173" t="s">
        <v>26</v>
      </c>
      <c r="H27" s="67"/>
    </row>
    <row r="28" spans="1:8" ht="13.5" thickTop="1">
      <c r="A28">
        <f t="shared" si="0"/>
        <v>27</v>
      </c>
      <c r="B28" s="170">
        <v>1011559</v>
      </c>
      <c r="C28" s="169" t="s">
        <v>100</v>
      </c>
      <c r="D28" s="170" t="s">
        <v>0</v>
      </c>
      <c r="E28" s="91"/>
      <c r="F28" s="178">
        <v>733</v>
      </c>
      <c r="G28" s="170" t="s">
        <v>99</v>
      </c>
      <c r="H28" s="67"/>
    </row>
    <row r="29" spans="1:8" ht="12.75">
      <c r="A29">
        <f t="shared" si="0"/>
        <v>28</v>
      </c>
      <c r="B29" s="170">
        <v>1087825</v>
      </c>
      <c r="C29" s="169" t="s">
        <v>75</v>
      </c>
      <c r="D29" s="170" t="s">
        <v>5</v>
      </c>
      <c r="E29" s="91"/>
      <c r="F29" s="170">
        <v>721</v>
      </c>
      <c r="G29" s="170" t="s">
        <v>74</v>
      </c>
      <c r="H29" s="67"/>
    </row>
    <row r="30" spans="1:8" ht="12.75">
      <c r="A30">
        <f t="shared" si="0"/>
        <v>29</v>
      </c>
      <c r="B30" s="170">
        <v>1060392</v>
      </c>
      <c r="C30" s="169" t="s">
        <v>184</v>
      </c>
      <c r="D30" s="170" t="s">
        <v>2</v>
      </c>
      <c r="E30" s="91"/>
      <c r="F30" s="178">
        <v>690</v>
      </c>
      <c r="G30" s="170" t="s">
        <v>181</v>
      </c>
      <c r="H30" s="67"/>
    </row>
    <row r="31" spans="1:8" ht="12.75">
      <c r="A31">
        <f t="shared" si="0"/>
        <v>30</v>
      </c>
      <c r="B31" s="170">
        <v>2137215</v>
      </c>
      <c r="C31" s="169" t="s">
        <v>46</v>
      </c>
      <c r="D31" s="170" t="s">
        <v>2</v>
      </c>
      <c r="E31" s="91"/>
      <c r="F31" s="178">
        <v>658</v>
      </c>
      <c r="G31" s="170" t="s">
        <v>45</v>
      </c>
      <c r="H31" s="67"/>
    </row>
    <row r="32" spans="1:8" ht="12.75">
      <c r="A32">
        <f t="shared" si="0"/>
        <v>31</v>
      </c>
      <c r="B32" s="195">
        <v>2051022</v>
      </c>
      <c r="C32" s="174" t="s">
        <v>432</v>
      </c>
      <c r="D32" s="175" t="s">
        <v>250</v>
      </c>
      <c r="E32" s="91"/>
      <c r="F32" s="170">
        <v>648</v>
      </c>
      <c r="G32" s="175" t="s">
        <v>211</v>
      </c>
      <c r="H32" s="67"/>
    </row>
    <row r="33" spans="1:8" ht="12.75">
      <c r="A33">
        <f t="shared" si="0"/>
        <v>32</v>
      </c>
      <c r="B33" s="170">
        <v>1165108</v>
      </c>
      <c r="C33" s="169" t="s">
        <v>214</v>
      </c>
      <c r="D33" s="170" t="s">
        <v>0</v>
      </c>
      <c r="E33" s="91"/>
      <c r="F33" s="170">
        <v>639</v>
      </c>
      <c r="G33" s="170" t="s">
        <v>211</v>
      </c>
      <c r="H33" s="67"/>
    </row>
    <row r="34" spans="1:8" ht="12.75">
      <c r="A34">
        <f t="shared" si="0"/>
        <v>33</v>
      </c>
      <c r="B34" s="170">
        <v>1332109</v>
      </c>
      <c r="C34" s="169" t="s">
        <v>260</v>
      </c>
      <c r="D34" s="170" t="s">
        <v>7</v>
      </c>
      <c r="E34" s="91"/>
      <c r="F34" s="170">
        <v>601</v>
      </c>
      <c r="G34" s="170" t="s">
        <v>211</v>
      </c>
      <c r="H34" s="67"/>
    </row>
    <row r="35" spans="1:8" ht="12.75">
      <c r="A35">
        <f aca="true" t="shared" si="1" ref="A35:A66">A34+1</f>
        <v>34</v>
      </c>
      <c r="B35" s="170">
        <v>2519502</v>
      </c>
      <c r="C35" s="169" t="s">
        <v>380</v>
      </c>
      <c r="D35" s="170" t="s">
        <v>252</v>
      </c>
      <c r="E35" s="91"/>
      <c r="F35" s="170">
        <v>587</v>
      </c>
      <c r="G35" s="170" t="s">
        <v>144</v>
      </c>
      <c r="H35" s="67"/>
    </row>
    <row r="36" spans="1:8" ht="12.75">
      <c r="A36">
        <f t="shared" si="1"/>
        <v>35</v>
      </c>
      <c r="B36" s="170">
        <v>1062304</v>
      </c>
      <c r="C36" s="169" t="s">
        <v>56</v>
      </c>
      <c r="D36" s="170" t="s">
        <v>14</v>
      </c>
      <c r="E36" s="91"/>
      <c r="F36" s="170">
        <v>571</v>
      </c>
      <c r="G36" s="170" t="s">
        <v>51</v>
      </c>
      <c r="H36" s="67"/>
    </row>
    <row r="37" spans="1:8" ht="12.75">
      <c r="A37">
        <f t="shared" si="1"/>
        <v>36</v>
      </c>
      <c r="B37" s="170">
        <v>1262212</v>
      </c>
      <c r="C37" s="169" t="s">
        <v>271</v>
      </c>
      <c r="D37" s="170" t="s">
        <v>14</v>
      </c>
      <c r="E37" s="91"/>
      <c r="F37" s="170">
        <v>557</v>
      </c>
      <c r="G37" s="170" t="s">
        <v>211</v>
      </c>
      <c r="H37" s="67"/>
    </row>
    <row r="38" spans="1:8" ht="12.75">
      <c r="A38">
        <f t="shared" si="1"/>
        <v>37</v>
      </c>
      <c r="B38" s="170">
        <v>2066987</v>
      </c>
      <c r="C38" s="169" t="s">
        <v>384</v>
      </c>
      <c r="D38" s="170" t="s">
        <v>252</v>
      </c>
      <c r="E38" s="91"/>
      <c r="F38" s="170">
        <v>527</v>
      </c>
      <c r="G38" s="170" t="s">
        <v>26</v>
      </c>
      <c r="H38" s="67"/>
    </row>
    <row r="39" spans="1:8" ht="12.75">
      <c r="A39">
        <f t="shared" si="1"/>
        <v>38</v>
      </c>
      <c r="B39" s="170">
        <v>1118766</v>
      </c>
      <c r="C39" s="169" t="s">
        <v>110</v>
      </c>
      <c r="D39" s="170" t="s">
        <v>5</v>
      </c>
      <c r="E39" s="91"/>
      <c r="F39" s="178">
        <v>527</v>
      </c>
      <c r="G39" s="170" t="s">
        <v>99</v>
      </c>
      <c r="H39" s="67"/>
    </row>
    <row r="40" spans="1:8" ht="12.75">
      <c r="A40">
        <f t="shared" si="1"/>
        <v>39</v>
      </c>
      <c r="B40" s="170">
        <v>2511927</v>
      </c>
      <c r="C40" s="169" t="s">
        <v>418</v>
      </c>
      <c r="D40" s="170" t="s">
        <v>252</v>
      </c>
      <c r="E40" s="91"/>
      <c r="F40" s="178">
        <v>516</v>
      </c>
      <c r="G40" s="170" t="s">
        <v>194</v>
      </c>
      <c r="H40" s="67"/>
    </row>
    <row r="41" spans="1:8" ht="12.75">
      <c r="A41">
        <f t="shared" si="1"/>
        <v>40</v>
      </c>
      <c r="B41" s="170">
        <v>1140101</v>
      </c>
      <c r="C41" s="169" t="s">
        <v>215</v>
      </c>
      <c r="D41" s="170" t="s">
        <v>2</v>
      </c>
      <c r="E41" s="91"/>
      <c r="F41" s="170">
        <v>513</v>
      </c>
      <c r="G41" s="170" t="s">
        <v>211</v>
      </c>
      <c r="H41" s="67"/>
    </row>
    <row r="42" spans="1:8" ht="12.75">
      <c r="A42">
        <f t="shared" si="1"/>
        <v>41</v>
      </c>
      <c r="B42" s="170">
        <v>1005196</v>
      </c>
      <c r="C42" s="169" t="s">
        <v>400</v>
      </c>
      <c r="D42" s="170" t="s">
        <v>252</v>
      </c>
      <c r="E42" s="91"/>
      <c r="F42" s="178">
        <v>513</v>
      </c>
      <c r="G42" s="170" t="s">
        <v>132</v>
      </c>
      <c r="H42" s="67"/>
    </row>
    <row r="43" spans="1:8" ht="12.75">
      <c r="A43">
        <f t="shared" si="1"/>
        <v>42</v>
      </c>
      <c r="B43" s="170">
        <v>2692671</v>
      </c>
      <c r="C43" s="169" t="s">
        <v>35</v>
      </c>
      <c r="D43" s="170" t="s">
        <v>11</v>
      </c>
      <c r="E43" s="91"/>
      <c r="F43" s="170">
        <v>508</v>
      </c>
      <c r="G43" s="170" t="s">
        <v>44</v>
      </c>
      <c r="H43" s="67"/>
    </row>
    <row r="44" spans="1:8" ht="12.75">
      <c r="A44">
        <f t="shared" si="1"/>
        <v>43</v>
      </c>
      <c r="B44" s="170">
        <v>1051068</v>
      </c>
      <c r="C44" s="169" t="s">
        <v>146</v>
      </c>
      <c r="D44" s="170" t="s">
        <v>2</v>
      </c>
      <c r="E44" s="91"/>
      <c r="F44" s="170">
        <v>493</v>
      </c>
      <c r="G44" s="170" t="s">
        <v>144</v>
      </c>
      <c r="H44" s="67"/>
    </row>
    <row r="45" spans="1:8" ht="12.75">
      <c r="A45">
        <f t="shared" si="1"/>
        <v>44</v>
      </c>
      <c r="B45" s="170">
        <v>1128866</v>
      </c>
      <c r="C45" s="169" t="s">
        <v>155</v>
      </c>
      <c r="D45" s="170" t="s">
        <v>5</v>
      </c>
      <c r="E45" s="91"/>
      <c r="F45" s="170">
        <v>472</v>
      </c>
      <c r="G45" s="170" t="s">
        <v>144</v>
      </c>
      <c r="H45" s="67"/>
    </row>
    <row r="46" spans="1:8" ht="12.75">
      <c r="A46">
        <f t="shared" si="1"/>
        <v>45</v>
      </c>
      <c r="B46" s="170">
        <v>1059624</v>
      </c>
      <c r="C46" s="169" t="s">
        <v>147</v>
      </c>
      <c r="D46" s="170" t="s">
        <v>0</v>
      </c>
      <c r="E46" s="91"/>
      <c r="F46" s="170">
        <v>470</v>
      </c>
      <c r="G46" s="170" t="s">
        <v>144</v>
      </c>
      <c r="H46" s="67"/>
    </row>
    <row r="47" spans="1:8" ht="12.75">
      <c r="A47">
        <f t="shared" si="1"/>
        <v>46</v>
      </c>
      <c r="B47" s="170">
        <v>2286684</v>
      </c>
      <c r="C47" s="169" t="s">
        <v>1</v>
      </c>
      <c r="D47" s="170" t="s">
        <v>0</v>
      </c>
      <c r="E47" s="91"/>
      <c r="F47" s="170">
        <v>465</v>
      </c>
      <c r="G47" s="170" t="s">
        <v>26</v>
      </c>
      <c r="H47" s="67"/>
    </row>
    <row r="48" spans="1:8" ht="12.75">
      <c r="A48">
        <f t="shared" si="1"/>
        <v>47</v>
      </c>
      <c r="B48" s="170">
        <v>2590839</v>
      </c>
      <c r="C48" s="169" t="s">
        <v>92</v>
      </c>
      <c r="D48" s="170" t="s">
        <v>2</v>
      </c>
      <c r="E48" s="91"/>
      <c r="F48" s="178">
        <v>465</v>
      </c>
      <c r="G48" s="170" t="s">
        <v>84</v>
      </c>
      <c r="H48" s="67"/>
    </row>
    <row r="49" spans="1:8" ht="12.75">
      <c r="A49">
        <f t="shared" si="1"/>
        <v>48</v>
      </c>
      <c r="B49" s="170">
        <v>1065469</v>
      </c>
      <c r="C49" s="169" t="s">
        <v>77</v>
      </c>
      <c r="D49" s="170" t="s">
        <v>2</v>
      </c>
      <c r="E49" s="91"/>
      <c r="F49" s="170">
        <v>422</v>
      </c>
      <c r="G49" s="170" t="s">
        <v>74</v>
      </c>
      <c r="H49" s="67"/>
    </row>
    <row r="50" spans="1:8" ht="12.75">
      <c r="A50">
        <f t="shared" si="1"/>
        <v>49</v>
      </c>
      <c r="B50" s="170">
        <v>2210341</v>
      </c>
      <c r="C50" s="169" t="s">
        <v>253</v>
      </c>
      <c r="D50" s="170" t="s">
        <v>7</v>
      </c>
      <c r="E50" s="91"/>
      <c r="F50" s="178">
        <v>405</v>
      </c>
      <c r="G50" s="170" t="s">
        <v>84</v>
      </c>
      <c r="H50" s="67"/>
    </row>
    <row r="51" spans="1:8" ht="12.75">
      <c r="A51">
        <f t="shared" si="1"/>
        <v>50</v>
      </c>
      <c r="B51" s="170">
        <v>1167389</v>
      </c>
      <c r="C51" s="169" t="s">
        <v>284</v>
      </c>
      <c r="D51" s="170" t="s">
        <v>22</v>
      </c>
      <c r="E51" s="91"/>
      <c r="F51" s="170">
        <v>399</v>
      </c>
      <c r="G51" s="170" t="s">
        <v>296</v>
      </c>
      <c r="H51" s="67"/>
    </row>
    <row r="52" spans="1:8" ht="12.75">
      <c r="A52">
        <f t="shared" si="1"/>
        <v>51</v>
      </c>
      <c r="B52" s="170">
        <v>2692660</v>
      </c>
      <c r="C52" s="169" t="s">
        <v>29</v>
      </c>
      <c r="D52" s="170" t="s">
        <v>5</v>
      </c>
      <c r="E52" s="91"/>
      <c r="F52" s="170">
        <v>388</v>
      </c>
      <c r="G52" s="170" t="s">
        <v>44</v>
      </c>
      <c r="H52" s="67"/>
    </row>
    <row r="53" spans="1:8" ht="12.75">
      <c r="A53">
        <f t="shared" si="1"/>
        <v>52</v>
      </c>
      <c r="B53" s="170">
        <v>1383493</v>
      </c>
      <c r="C53" s="169" t="s">
        <v>272</v>
      </c>
      <c r="D53" s="170" t="s">
        <v>11</v>
      </c>
      <c r="E53" s="91"/>
      <c r="F53" s="170">
        <v>344</v>
      </c>
      <c r="G53" s="170" t="s">
        <v>211</v>
      </c>
      <c r="H53" s="67"/>
    </row>
    <row r="54" spans="1:8" ht="12.75">
      <c r="A54">
        <f t="shared" si="1"/>
        <v>53</v>
      </c>
      <c r="B54" s="170">
        <v>1041848</v>
      </c>
      <c r="C54" s="169" t="s">
        <v>106</v>
      </c>
      <c r="D54" s="170" t="s">
        <v>7</v>
      </c>
      <c r="E54" s="91"/>
      <c r="F54" s="178">
        <v>303</v>
      </c>
      <c r="G54" s="170" t="s">
        <v>99</v>
      </c>
      <c r="H54" s="67"/>
    </row>
    <row r="55" spans="1:8" ht="12.75">
      <c r="A55">
        <f t="shared" si="1"/>
        <v>54</v>
      </c>
      <c r="B55" s="170">
        <v>2592058</v>
      </c>
      <c r="C55" s="169" t="s">
        <v>401</v>
      </c>
      <c r="D55" s="170" t="s">
        <v>249</v>
      </c>
      <c r="E55" s="91"/>
      <c r="F55" s="170">
        <v>288</v>
      </c>
      <c r="G55" s="170" t="s">
        <v>144</v>
      </c>
      <c r="H55" s="67"/>
    </row>
    <row r="56" spans="1:8" ht="12.75">
      <c r="A56">
        <f t="shared" si="1"/>
        <v>55</v>
      </c>
      <c r="B56" s="170">
        <v>2286695</v>
      </c>
      <c r="C56" s="169" t="s">
        <v>4</v>
      </c>
      <c r="D56" s="170" t="s">
        <v>2</v>
      </c>
      <c r="E56" s="91"/>
      <c r="F56" s="170">
        <v>257</v>
      </c>
      <c r="G56" s="170" t="s">
        <v>26</v>
      </c>
      <c r="H56" s="67"/>
    </row>
    <row r="57" spans="1:8" ht="12.75">
      <c r="A57">
        <f t="shared" si="1"/>
        <v>56</v>
      </c>
      <c r="B57" s="170">
        <v>1109823</v>
      </c>
      <c r="C57" s="169" t="s">
        <v>21</v>
      </c>
      <c r="D57" s="170" t="s">
        <v>5</v>
      </c>
      <c r="E57" s="91"/>
      <c r="F57" s="170">
        <v>257</v>
      </c>
      <c r="G57" s="170" t="s">
        <v>26</v>
      </c>
      <c r="H57" s="67"/>
    </row>
    <row r="58" spans="1:8" ht="12.75">
      <c r="A58">
        <f t="shared" si="1"/>
        <v>57</v>
      </c>
      <c r="B58" s="170">
        <v>2504126</v>
      </c>
      <c r="C58" s="169" t="s">
        <v>424</v>
      </c>
      <c r="D58" s="170" t="s">
        <v>252</v>
      </c>
      <c r="E58" s="91"/>
      <c r="F58" s="178">
        <v>248</v>
      </c>
      <c r="G58" s="170" t="s">
        <v>84</v>
      </c>
      <c r="H58" s="67"/>
    </row>
    <row r="59" spans="1:8" ht="12.75">
      <c r="A59">
        <f t="shared" si="1"/>
        <v>58</v>
      </c>
      <c r="B59" s="170">
        <v>1085642</v>
      </c>
      <c r="C59" s="169" t="s">
        <v>10</v>
      </c>
      <c r="D59" s="170" t="s">
        <v>7</v>
      </c>
      <c r="E59" s="91"/>
      <c r="F59" s="170">
        <v>244</v>
      </c>
      <c r="G59" s="170" t="s">
        <v>26</v>
      </c>
      <c r="H59" s="67"/>
    </row>
    <row r="60" spans="1:8" ht="12.75">
      <c r="A60">
        <f t="shared" si="1"/>
        <v>59</v>
      </c>
      <c r="B60" s="170">
        <v>1059951</v>
      </c>
      <c r="C60" s="169" t="s">
        <v>32</v>
      </c>
      <c r="D60" s="170" t="s">
        <v>5</v>
      </c>
      <c r="E60" s="91"/>
      <c r="F60" s="170">
        <v>239</v>
      </c>
      <c r="G60" s="170" t="s">
        <v>211</v>
      </c>
      <c r="H60" s="67"/>
    </row>
    <row r="61" spans="1:8" ht="12.75">
      <c r="A61">
        <f t="shared" si="1"/>
        <v>60</v>
      </c>
      <c r="B61" s="170">
        <v>1059031</v>
      </c>
      <c r="C61" s="169" t="s">
        <v>148</v>
      </c>
      <c r="D61" s="170" t="s">
        <v>2</v>
      </c>
      <c r="E61" s="91"/>
      <c r="F61" s="170">
        <v>230</v>
      </c>
      <c r="G61" s="170" t="s">
        <v>144</v>
      </c>
      <c r="H61" s="67"/>
    </row>
    <row r="62" spans="1:7" ht="12.75">
      <c r="A62">
        <f t="shared" si="1"/>
        <v>61</v>
      </c>
      <c r="B62" s="170">
        <v>1125375</v>
      </c>
      <c r="C62" s="169" t="s">
        <v>36</v>
      </c>
      <c r="D62" s="170" t="s">
        <v>11</v>
      </c>
      <c r="E62" s="91"/>
      <c r="F62" s="170">
        <v>223</v>
      </c>
      <c r="G62" s="170" t="s">
        <v>44</v>
      </c>
    </row>
    <row r="63" spans="1:7" ht="12.75">
      <c r="A63">
        <f t="shared" si="1"/>
        <v>62</v>
      </c>
      <c r="B63" s="170">
        <v>2576892</v>
      </c>
      <c r="C63" s="169" t="s">
        <v>85</v>
      </c>
      <c r="D63" s="170" t="s">
        <v>0</v>
      </c>
      <c r="E63" s="91"/>
      <c r="F63" s="178">
        <v>189</v>
      </c>
      <c r="G63" s="170" t="s">
        <v>84</v>
      </c>
    </row>
    <row r="64" spans="1:7" ht="12.75">
      <c r="A64">
        <f t="shared" si="1"/>
        <v>63</v>
      </c>
      <c r="B64" s="170">
        <v>1014556</v>
      </c>
      <c r="C64" s="169" t="s">
        <v>30</v>
      </c>
      <c r="D64" s="170" t="s">
        <v>5</v>
      </c>
      <c r="E64" s="91"/>
      <c r="F64" s="170">
        <v>168</v>
      </c>
      <c r="G64" s="170" t="s">
        <v>26</v>
      </c>
    </row>
    <row r="65" spans="1:7" ht="12.75">
      <c r="A65">
        <f t="shared" si="1"/>
        <v>64</v>
      </c>
      <c r="B65" s="170">
        <v>1022175</v>
      </c>
      <c r="C65" s="169" t="s">
        <v>90</v>
      </c>
      <c r="D65" s="170" t="s">
        <v>2</v>
      </c>
      <c r="E65" s="91"/>
      <c r="F65" s="178">
        <v>168</v>
      </c>
      <c r="G65" s="170" t="s">
        <v>84</v>
      </c>
    </row>
    <row r="66" spans="1:7" ht="12.75">
      <c r="A66">
        <f t="shared" si="1"/>
        <v>65</v>
      </c>
      <c r="B66" s="170">
        <v>2519952</v>
      </c>
      <c r="C66" s="169" t="s">
        <v>6</v>
      </c>
      <c r="D66" s="170" t="s">
        <v>5</v>
      </c>
      <c r="E66" s="91"/>
      <c r="F66" s="170">
        <v>163</v>
      </c>
      <c r="G66" s="170" t="s">
        <v>26</v>
      </c>
    </row>
    <row r="67" spans="1:7" ht="12.75">
      <c r="A67">
        <f aca="true" t="shared" si="2" ref="A67:A77">A66+1</f>
        <v>66</v>
      </c>
      <c r="B67" s="170">
        <v>2590344</v>
      </c>
      <c r="C67" s="169" t="s">
        <v>212</v>
      </c>
      <c r="D67" s="170" t="s">
        <v>0</v>
      </c>
      <c r="E67" s="91"/>
      <c r="F67" s="170">
        <v>158</v>
      </c>
      <c r="G67" s="170" t="s">
        <v>211</v>
      </c>
    </row>
    <row r="68" spans="1:7" ht="12.75">
      <c r="A68">
        <f t="shared" si="2"/>
        <v>67</v>
      </c>
      <c r="B68" s="170">
        <v>1104389</v>
      </c>
      <c r="C68" s="169" t="s">
        <v>103</v>
      </c>
      <c r="D68" s="170" t="s">
        <v>2</v>
      </c>
      <c r="E68" s="91"/>
      <c r="F68" s="178">
        <v>158</v>
      </c>
      <c r="G68" s="170" t="s">
        <v>99</v>
      </c>
    </row>
    <row r="69" spans="1:7" ht="12.75">
      <c r="A69">
        <f t="shared" si="2"/>
        <v>68</v>
      </c>
      <c r="B69" s="170">
        <v>2692642</v>
      </c>
      <c r="C69" s="169" t="s">
        <v>31</v>
      </c>
      <c r="D69" s="170" t="s">
        <v>5</v>
      </c>
      <c r="E69" s="91"/>
      <c r="F69" s="170">
        <v>135</v>
      </c>
      <c r="G69" s="170" t="s">
        <v>44</v>
      </c>
    </row>
    <row r="70" spans="1:7" ht="12.75">
      <c r="A70">
        <f t="shared" si="2"/>
        <v>69</v>
      </c>
      <c r="B70" s="170">
        <v>2692651</v>
      </c>
      <c r="C70" s="169" t="s">
        <v>33</v>
      </c>
      <c r="D70" s="170" t="s">
        <v>11</v>
      </c>
      <c r="E70" s="91"/>
      <c r="F70" s="170">
        <v>117</v>
      </c>
      <c r="G70" s="170" t="s">
        <v>44</v>
      </c>
    </row>
    <row r="71" spans="1:7" ht="12.75">
      <c r="A71">
        <f t="shared" si="2"/>
        <v>70</v>
      </c>
      <c r="B71" s="170">
        <v>2548014</v>
      </c>
      <c r="C71" s="169" t="s">
        <v>133</v>
      </c>
      <c r="D71" s="170" t="s">
        <v>0</v>
      </c>
      <c r="E71" s="91"/>
      <c r="F71" s="178">
        <v>109</v>
      </c>
      <c r="G71" s="170" t="s">
        <v>132</v>
      </c>
    </row>
    <row r="72" spans="1:7" ht="12.75">
      <c r="A72">
        <f t="shared" si="2"/>
        <v>71</v>
      </c>
      <c r="B72" s="170">
        <v>2122684</v>
      </c>
      <c r="C72" s="169" t="s">
        <v>52</v>
      </c>
      <c r="D72" s="170" t="s">
        <v>0</v>
      </c>
      <c r="E72" s="91"/>
      <c r="F72" s="170">
        <v>99</v>
      </c>
      <c r="G72" s="170" t="s">
        <v>51</v>
      </c>
    </row>
    <row r="73" spans="1:7" ht="12.75">
      <c r="A73">
        <f t="shared" si="2"/>
        <v>72</v>
      </c>
      <c r="B73" s="170">
        <v>1182242</v>
      </c>
      <c r="C73" s="169" t="s">
        <v>107</v>
      </c>
      <c r="D73" s="170" t="s">
        <v>5</v>
      </c>
      <c r="E73" s="91"/>
      <c r="F73" s="178">
        <v>98</v>
      </c>
      <c r="G73" s="170" t="s">
        <v>99</v>
      </c>
    </row>
    <row r="74" spans="1:7" ht="12.75">
      <c r="A74">
        <f t="shared" si="2"/>
        <v>73</v>
      </c>
      <c r="B74" s="170">
        <v>2705634</v>
      </c>
      <c r="C74" s="169" t="s">
        <v>88</v>
      </c>
      <c r="D74" s="170" t="s">
        <v>2</v>
      </c>
      <c r="E74" s="91"/>
      <c r="F74" s="178">
        <v>84</v>
      </c>
      <c r="G74" s="170" t="s">
        <v>84</v>
      </c>
    </row>
    <row r="75" spans="1:7" ht="12.75">
      <c r="A75">
        <f t="shared" si="2"/>
        <v>74</v>
      </c>
      <c r="B75" s="170">
        <v>2576824</v>
      </c>
      <c r="C75" s="169" t="s">
        <v>86</v>
      </c>
      <c r="D75" s="170" t="s">
        <v>0</v>
      </c>
      <c r="E75" s="91"/>
      <c r="F75" s="178">
        <v>79</v>
      </c>
      <c r="G75" s="170" t="s">
        <v>84</v>
      </c>
    </row>
    <row r="76" spans="1:7" ht="12.75">
      <c r="A76">
        <f t="shared" si="2"/>
        <v>75</v>
      </c>
      <c r="B76" s="170">
        <v>1157976</v>
      </c>
      <c r="C76" s="169" t="s">
        <v>285</v>
      </c>
      <c r="D76" s="170" t="s">
        <v>22</v>
      </c>
      <c r="E76" s="91"/>
      <c r="F76" s="170">
        <v>56</v>
      </c>
      <c r="G76" s="170" t="s">
        <v>296</v>
      </c>
    </row>
    <row r="77" spans="1:7" ht="12.75">
      <c r="A77">
        <f t="shared" si="2"/>
        <v>76</v>
      </c>
      <c r="B77" s="170">
        <v>2213461</v>
      </c>
      <c r="C77" s="169" t="s">
        <v>150</v>
      </c>
      <c r="D77" s="170" t="s">
        <v>7</v>
      </c>
      <c r="E77" s="100"/>
      <c r="F77" s="170">
        <v>42</v>
      </c>
      <c r="G77" s="170" t="s">
        <v>144</v>
      </c>
    </row>
    <row r="78" spans="2:7" ht="12.75">
      <c r="B78" s="170">
        <v>2791037</v>
      </c>
      <c r="C78" s="169" t="s">
        <v>28</v>
      </c>
      <c r="D78" s="170" t="s">
        <v>5</v>
      </c>
      <c r="F78" s="170">
        <v>41</v>
      </c>
      <c r="G78" s="170" t="s">
        <v>44</v>
      </c>
    </row>
    <row r="79" spans="2:7" ht="12.75">
      <c r="B79" s="170">
        <v>1060284</v>
      </c>
      <c r="C79" s="169" t="s">
        <v>38</v>
      </c>
      <c r="D79" s="170" t="s">
        <v>14</v>
      </c>
      <c r="F79" s="170">
        <v>34</v>
      </c>
      <c r="G79" s="170" t="s">
        <v>211</v>
      </c>
    </row>
    <row r="80" spans="2:7" ht="12.75">
      <c r="B80" s="177">
        <v>1046843</v>
      </c>
      <c r="C80" s="176" t="s">
        <v>76</v>
      </c>
      <c r="D80" s="177" t="s">
        <v>5</v>
      </c>
      <c r="F80" s="177">
        <v>23</v>
      </c>
      <c r="G80" s="177" t="s">
        <v>74</v>
      </c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spans="7:11" ht="12.75">
      <c r="G476" s="128">
        <f>COUNTIF(G2:G475,"X**")</f>
        <v>79</v>
      </c>
      <c r="H476" s="189">
        <f>D496</f>
        <v>79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28</v>
      </c>
      <c r="H477" s="190">
        <f>G476</f>
        <v>79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28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51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1</v>
      </c>
      <c r="E481" s="288">
        <f>D481+D482</f>
        <v>3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2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8</v>
      </c>
      <c r="E483" s="288">
        <f>D483+D484+D485+D486</f>
        <v>25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3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8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6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10</v>
      </c>
      <c r="E487" s="291">
        <f>D487+D488+D489+D490</f>
        <v>41</v>
      </c>
      <c r="F487" s="288">
        <f>E487+E491+E495</f>
        <v>51</v>
      </c>
    </row>
    <row r="488" spans="2:6" ht="12.75">
      <c r="B488" s="3" t="s">
        <v>254</v>
      </c>
      <c r="C488" s="5" t="s">
        <v>2</v>
      </c>
      <c r="D488" s="5">
        <f t="shared" si="3"/>
        <v>14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12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5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4</v>
      </c>
      <c r="E491" s="291">
        <f>D491+D492+D493+D494</f>
        <v>9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3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2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1</v>
      </c>
      <c r="E495" s="7">
        <f>D495</f>
        <v>1</v>
      </c>
      <c r="F495" s="294"/>
    </row>
    <row r="496" spans="2:6" ht="12.75">
      <c r="B496" s="8" t="s">
        <v>259</v>
      </c>
      <c r="C496" s="9"/>
      <c r="D496" s="6">
        <f>SUM(D477:D495)</f>
        <v>79</v>
      </c>
      <c r="E496" s="10">
        <f>SUM(E477:E495)</f>
        <v>79</v>
      </c>
      <c r="F496" s="7">
        <f>SUM(F477:F495)</f>
        <v>79</v>
      </c>
    </row>
  </sheetData>
  <mergeCells count="11">
    <mergeCell ref="E487:E490"/>
    <mergeCell ref="F487:F495"/>
    <mergeCell ref="E491:E494"/>
    <mergeCell ref="E477:E478"/>
    <mergeCell ref="F477:F486"/>
    <mergeCell ref="E479:E480"/>
    <mergeCell ref="E481:E482"/>
    <mergeCell ref="E483:E486"/>
    <mergeCell ref="I476:J476"/>
    <mergeCell ref="I477:J477"/>
    <mergeCell ref="I479:K479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1">
      <selection activeCell="D20" sqref="D20"/>
    </sheetView>
  </sheetViews>
  <sheetFormatPr defaultColWidth="11.00390625" defaultRowHeight="12.75"/>
  <cols>
    <col min="2" max="2" width="14.375" style="0" customWidth="1"/>
    <col min="3" max="3" width="19.1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80">
        <v>2591471</v>
      </c>
      <c r="C2" s="81" t="s">
        <v>419</v>
      </c>
      <c r="D2" s="81" t="s">
        <v>248</v>
      </c>
      <c r="E2" s="82"/>
      <c r="F2" s="83">
        <v>1923</v>
      </c>
      <c r="G2" s="81" t="s">
        <v>84</v>
      </c>
      <c r="H2" s="67"/>
    </row>
    <row r="3" spans="1:8" ht="12.75">
      <c r="A3">
        <f aca="true" t="shared" si="0" ref="A3:A34">A2+1</f>
        <v>2</v>
      </c>
      <c r="B3" s="84">
        <v>2334011</v>
      </c>
      <c r="C3" s="85" t="s">
        <v>386</v>
      </c>
      <c r="D3" s="85" t="s">
        <v>246</v>
      </c>
      <c r="E3" s="86"/>
      <c r="F3" s="39">
        <v>1639</v>
      </c>
      <c r="G3" s="85" t="s">
        <v>211</v>
      </c>
      <c r="H3" s="67"/>
    </row>
    <row r="4" spans="1:8" ht="12.75">
      <c r="A4">
        <f t="shared" si="0"/>
        <v>3</v>
      </c>
      <c r="B4" s="84">
        <v>2269452</v>
      </c>
      <c r="C4" s="85" t="s">
        <v>414</v>
      </c>
      <c r="D4" s="85" t="s">
        <v>258</v>
      </c>
      <c r="E4" s="86"/>
      <c r="F4" s="39">
        <v>1573</v>
      </c>
      <c r="G4" s="85" t="s">
        <v>99</v>
      </c>
      <c r="H4" s="67"/>
    </row>
    <row r="5" spans="1:8" ht="12.75">
      <c r="A5">
        <f t="shared" si="0"/>
        <v>4</v>
      </c>
      <c r="B5" s="84">
        <v>1135756</v>
      </c>
      <c r="C5" s="85" t="s">
        <v>428</v>
      </c>
      <c r="D5" s="85" t="s">
        <v>247</v>
      </c>
      <c r="E5" s="86"/>
      <c r="F5" s="39">
        <v>1237</v>
      </c>
      <c r="G5" s="85" t="s">
        <v>211</v>
      </c>
      <c r="H5" s="73"/>
    </row>
    <row r="6" spans="1:8" ht="12.75">
      <c r="A6">
        <f t="shared" si="0"/>
        <v>5</v>
      </c>
      <c r="B6" s="84">
        <v>2371354</v>
      </c>
      <c r="C6" s="85" t="s">
        <v>411</v>
      </c>
      <c r="D6" s="85" t="s">
        <v>247</v>
      </c>
      <c r="E6" s="86"/>
      <c r="F6" s="39">
        <v>1172</v>
      </c>
      <c r="G6" s="85" t="s">
        <v>144</v>
      </c>
      <c r="H6" s="67"/>
    </row>
    <row r="7" spans="1:8" ht="12.75">
      <c r="A7">
        <f t="shared" si="0"/>
        <v>6</v>
      </c>
      <c r="B7" s="84">
        <v>3141662</v>
      </c>
      <c r="C7" s="85" t="s">
        <v>377</v>
      </c>
      <c r="D7" s="85" t="s">
        <v>247</v>
      </c>
      <c r="E7" s="86"/>
      <c r="F7" s="39">
        <v>1122</v>
      </c>
      <c r="G7" s="85" t="s">
        <v>211</v>
      </c>
      <c r="H7" s="67"/>
    </row>
    <row r="8" spans="1:8" ht="12.75">
      <c r="A8">
        <f t="shared" si="0"/>
        <v>7</v>
      </c>
      <c r="B8" s="84">
        <v>1008935</v>
      </c>
      <c r="C8" s="85" t="s">
        <v>404</v>
      </c>
      <c r="D8" s="85" t="s">
        <v>249</v>
      </c>
      <c r="E8" s="86"/>
      <c r="F8" s="39">
        <v>1085</v>
      </c>
      <c r="G8" s="85" t="s">
        <v>132</v>
      </c>
      <c r="H8" s="67"/>
    </row>
    <row r="9" spans="1:8" ht="12.75">
      <c r="A9">
        <f t="shared" si="0"/>
        <v>8</v>
      </c>
      <c r="B9" s="84">
        <v>2517932</v>
      </c>
      <c r="C9" s="85" t="s">
        <v>382</v>
      </c>
      <c r="D9" s="85" t="s">
        <v>247</v>
      </c>
      <c r="E9" s="86"/>
      <c r="F9" s="39">
        <v>1041</v>
      </c>
      <c r="G9" s="85" t="s">
        <v>203</v>
      </c>
      <c r="H9" s="67"/>
    </row>
    <row r="10" spans="1:8" ht="12.75">
      <c r="A10">
        <f t="shared" si="0"/>
        <v>9</v>
      </c>
      <c r="B10" s="84">
        <v>2613612</v>
      </c>
      <c r="C10" s="85" t="s">
        <v>415</v>
      </c>
      <c r="D10" s="85" t="s">
        <v>249</v>
      </c>
      <c r="E10" s="86"/>
      <c r="F10" s="39">
        <v>1023</v>
      </c>
      <c r="G10" s="85" t="s">
        <v>84</v>
      </c>
      <c r="H10" s="67"/>
    </row>
    <row r="11" spans="1:8" ht="12.75">
      <c r="A11">
        <f t="shared" si="0"/>
        <v>10</v>
      </c>
      <c r="B11" s="84">
        <v>2269425</v>
      </c>
      <c r="C11" s="85" t="s">
        <v>420</v>
      </c>
      <c r="D11" s="85" t="s">
        <v>247</v>
      </c>
      <c r="E11" s="86"/>
      <c r="F11" s="39">
        <v>1014</v>
      </c>
      <c r="G11" s="85" t="s">
        <v>84</v>
      </c>
      <c r="H11" s="67"/>
    </row>
    <row r="12" spans="1:8" ht="12.75">
      <c r="A12">
        <f t="shared" si="0"/>
        <v>11</v>
      </c>
      <c r="B12" s="84">
        <v>2798923</v>
      </c>
      <c r="C12" s="85" t="s">
        <v>393</v>
      </c>
      <c r="D12" s="85" t="s">
        <v>250</v>
      </c>
      <c r="E12" s="86"/>
      <c r="F12" s="39">
        <v>966</v>
      </c>
      <c r="G12" s="85" t="s">
        <v>144</v>
      </c>
      <c r="H12" s="67"/>
    </row>
    <row r="13" spans="1:8" ht="12.75">
      <c r="A13">
        <f t="shared" si="0"/>
        <v>12</v>
      </c>
      <c r="B13" s="84">
        <v>1015454</v>
      </c>
      <c r="C13" s="85" t="s">
        <v>399</v>
      </c>
      <c r="D13" s="85" t="s">
        <v>248</v>
      </c>
      <c r="E13" s="86"/>
      <c r="F13" s="39">
        <v>918</v>
      </c>
      <c r="G13" s="85" t="s">
        <v>84</v>
      </c>
      <c r="H13" s="67"/>
    </row>
    <row r="14" spans="1:8" ht="12.75">
      <c r="A14">
        <f t="shared" si="0"/>
        <v>13</v>
      </c>
      <c r="B14" s="84">
        <v>2519118</v>
      </c>
      <c r="C14" s="85" t="s">
        <v>422</v>
      </c>
      <c r="D14" s="85" t="s">
        <v>247</v>
      </c>
      <c r="E14" s="86"/>
      <c r="F14" s="39">
        <v>907</v>
      </c>
      <c r="G14" s="85" t="s">
        <v>45</v>
      </c>
      <c r="H14" s="67"/>
    </row>
    <row r="15" spans="1:8" ht="12.75">
      <c r="A15">
        <f t="shared" si="0"/>
        <v>14</v>
      </c>
      <c r="B15" s="84">
        <v>2360504</v>
      </c>
      <c r="C15" s="85" t="s">
        <v>378</v>
      </c>
      <c r="D15" s="85" t="s">
        <v>247</v>
      </c>
      <c r="E15" s="86"/>
      <c r="F15" s="39">
        <v>773</v>
      </c>
      <c r="G15" s="85" t="s">
        <v>211</v>
      </c>
      <c r="H15" s="67"/>
    </row>
    <row r="16" spans="1:8" ht="12.75">
      <c r="A16">
        <f t="shared" si="0"/>
        <v>15</v>
      </c>
      <c r="B16" s="84">
        <v>2029595</v>
      </c>
      <c r="C16" s="85" t="s">
        <v>409</v>
      </c>
      <c r="D16" s="85" t="s">
        <v>249</v>
      </c>
      <c r="E16" s="86"/>
      <c r="F16" s="39">
        <v>767</v>
      </c>
      <c r="G16" s="85" t="s">
        <v>99</v>
      </c>
      <c r="H16" s="67"/>
    </row>
    <row r="17" spans="1:8" ht="12.75">
      <c r="A17">
        <f t="shared" si="0"/>
        <v>16</v>
      </c>
      <c r="B17" s="84">
        <v>2653281</v>
      </c>
      <c r="C17" s="85" t="s">
        <v>413</v>
      </c>
      <c r="D17" s="85" t="s">
        <v>249</v>
      </c>
      <c r="E17" s="86"/>
      <c r="F17" s="39">
        <v>721</v>
      </c>
      <c r="G17" s="85" t="s">
        <v>99</v>
      </c>
      <c r="H17" s="67"/>
    </row>
    <row r="18" spans="1:8" ht="12.75">
      <c r="A18">
        <f t="shared" si="0"/>
        <v>17</v>
      </c>
      <c r="B18" s="84">
        <v>2600526</v>
      </c>
      <c r="C18" s="85" t="s">
        <v>213</v>
      </c>
      <c r="D18" s="85" t="s">
        <v>0</v>
      </c>
      <c r="E18" s="86"/>
      <c r="F18" s="39">
        <v>677</v>
      </c>
      <c r="G18" s="85" t="s">
        <v>211</v>
      </c>
      <c r="H18" s="67"/>
    </row>
    <row r="19" spans="1:8" ht="12.75">
      <c r="A19">
        <f t="shared" si="0"/>
        <v>18</v>
      </c>
      <c r="B19" s="84">
        <v>1320316</v>
      </c>
      <c r="C19" s="85" t="s">
        <v>421</v>
      </c>
      <c r="D19" s="85" t="s">
        <v>247</v>
      </c>
      <c r="E19" s="86"/>
      <c r="F19" s="39">
        <v>612</v>
      </c>
      <c r="G19" s="85" t="s">
        <v>45</v>
      </c>
      <c r="H19" s="67"/>
    </row>
    <row r="20" spans="1:8" ht="12.75">
      <c r="A20">
        <f t="shared" si="0"/>
        <v>19</v>
      </c>
      <c r="B20" s="84">
        <v>1001492</v>
      </c>
      <c r="C20" s="85" t="s">
        <v>339</v>
      </c>
      <c r="D20" s="85" t="s">
        <v>244</v>
      </c>
      <c r="E20" s="86"/>
      <c r="F20" s="39">
        <v>446</v>
      </c>
      <c r="G20" s="85" t="s">
        <v>99</v>
      </c>
      <c r="H20" s="67"/>
    </row>
    <row r="21" spans="1:8" ht="12.75">
      <c r="A21">
        <f t="shared" si="0"/>
        <v>20</v>
      </c>
      <c r="B21" s="84">
        <v>1112133</v>
      </c>
      <c r="C21" s="85" t="s">
        <v>182</v>
      </c>
      <c r="D21" s="85" t="s">
        <v>2</v>
      </c>
      <c r="E21" s="86"/>
      <c r="F21" s="39">
        <v>364</v>
      </c>
      <c r="G21" s="85" t="s">
        <v>181</v>
      </c>
      <c r="H21" s="67"/>
    </row>
    <row r="22" spans="1:8" ht="12.75">
      <c r="A22">
        <f t="shared" si="0"/>
        <v>21</v>
      </c>
      <c r="B22" s="84">
        <v>2067047</v>
      </c>
      <c r="C22" s="85" t="s">
        <v>410</v>
      </c>
      <c r="D22" s="85" t="s">
        <v>249</v>
      </c>
      <c r="E22" s="86"/>
      <c r="F22" s="39">
        <v>281</v>
      </c>
      <c r="G22" s="85" t="s">
        <v>51</v>
      </c>
      <c r="H22" s="67"/>
    </row>
    <row r="23" spans="1:8" ht="12.75">
      <c r="A23">
        <f t="shared" si="0"/>
        <v>22</v>
      </c>
      <c r="B23" s="84">
        <v>2334038</v>
      </c>
      <c r="C23" s="85" t="s">
        <v>379</v>
      </c>
      <c r="D23" s="85" t="s">
        <v>252</v>
      </c>
      <c r="E23" s="86"/>
      <c r="F23" s="39">
        <v>266</v>
      </c>
      <c r="G23" s="85" t="s">
        <v>211</v>
      </c>
      <c r="H23" s="67"/>
    </row>
    <row r="24" spans="1:8" ht="12.75">
      <c r="A24">
        <f t="shared" si="0"/>
        <v>23</v>
      </c>
      <c r="B24" s="84">
        <v>2519456</v>
      </c>
      <c r="C24" s="85" t="s">
        <v>394</v>
      </c>
      <c r="D24" s="85" t="s">
        <v>249</v>
      </c>
      <c r="E24" s="86"/>
      <c r="F24" s="39">
        <v>52</v>
      </c>
      <c r="G24" s="85" t="s">
        <v>144</v>
      </c>
      <c r="H24" s="67"/>
    </row>
    <row r="25" spans="1:8" ht="12.75">
      <c r="A25">
        <f t="shared" si="0"/>
        <v>24</v>
      </c>
      <c r="B25" s="84">
        <v>2273168</v>
      </c>
      <c r="C25" s="85" t="s">
        <v>145</v>
      </c>
      <c r="D25" s="85" t="s">
        <v>2</v>
      </c>
      <c r="E25" s="86"/>
      <c r="F25" s="39">
        <v>39</v>
      </c>
      <c r="G25" s="85" t="s">
        <v>144</v>
      </c>
      <c r="H25" s="67"/>
    </row>
    <row r="26" spans="1:8" ht="12.75">
      <c r="A26">
        <f t="shared" si="0"/>
        <v>25</v>
      </c>
      <c r="B26" s="84"/>
      <c r="C26" s="85"/>
      <c r="D26" s="85"/>
      <c r="E26" s="86"/>
      <c r="F26" s="39"/>
      <c r="G26" s="85"/>
      <c r="H26" s="67"/>
    </row>
    <row r="27" spans="1:8" ht="12.75">
      <c r="A27">
        <f t="shared" si="0"/>
        <v>26</v>
      </c>
      <c r="B27" s="76"/>
      <c r="C27" s="75"/>
      <c r="D27" s="75"/>
      <c r="E27" s="75"/>
      <c r="F27" s="75"/>
      <c r="G27" s="75"/>
      <c r="H27" s="67"/>
    </row>
    <row r="28" spans="1:8" ht="12.75">
      <c r="A28">
        <f t="shared" si="0"/>
        <v>27</v>
      </c>
      <c r="B28" s="76"/>
      <c r="C28" s="75"/>
      <c r="D28" s="75"/>
      <c r="E28" s="75"/>
      <c r="F28" s="75"/>
      <c r="G28" s="75"/>
      <c r="H28" s="67"/>
    </row>
    <row r="29" spans="1:8" ht="12.75">
      <c r="A29">
        <f t="shared" si="0"/>
        <v>28</v>
      </c>
      <c r="B29" s="76"/>
      <c r="C29" s="75"/>
      <c r="D29" s="75"/>
      <c r="E29" s="75"/>
      <c r="F29" s="75"/>
      <c r="G29" s="75"/>
      <c r="H29" s="67"/>
    </row>
    <row r="30" spans="1:8" ht="12.75">
      <c r="A30">
        <f t="shared" si="0"/>
        <v>29</v>
      </c>
      <c r="B30" s="76"/>
      <c r="C30" s="75"/>
      <c r="D30" s="75"/>
      <c r="E30" s="75"/>
      <c r="F30" s="75"/>
      <c r="G30" s="75"/>
      <c r="H30" s="67"/>
    </row>
    <row r="31" spans="1:8" ht="12.75">
      <c r="A31">
        <f t="shared" si="0"/>
        <v>30</v>
      </c>
      <c r="B31" s="76"/>
      <c r="C31" s="75"/>
      <c r="D31" s="75"/>
      <c r="E31" s="75"/>
      <c r="F31" s="75"/>
      <c r="G31" s="75"/>
      <c r="H31" s="67"/>
    </row>
    <row r="32" spans="1:8" ht="12.75">
      <c r="A32">
        <f t="shared" si="0"/>
        <v>31</v>
      </c>
      <c r="B32" s="76"/>
      <c r="C32" s="75"/>
      <c r="D32" s="75"/>
      <c r="E32" s="75"/>
      <c r="F32" s="75"/>
      <c r="G32" s="75"/>
      <c r="H32" s="67"/>
    </row>
    <row r="33" spans="1:8" ht="12.75">
      <c r="A33">
        <f t="shared" si="0"/>
        <v>32</v>
      </c>
      <c r="B33" s="76"/>
      <c r="C33" s="75"/>
      <c r="D33" s="75"/>
      <c r="E33" s="75"/>
      <c r="F33" s="75"/>
      <c r="G33" s="75"/>
      <c r="H33" s="67"/>
    </row>
    <row r="34" spans="1:8" ht="12.75">
      <c r="A34">
        <f t="shared" si="0"/>
        <v>33</v>
      </c>
      <c r="B34" s="76"/>
      <c r="C34" s="75"/>
      <c r="D34" s="75"/>
      <c r="E34" s="75"/>
      <c r="F34" s="75"/>
      <c r="G34" s="75"/>
      <c r="H34" s="67"/>
    </row>
    <row r="35" spans="1:8" ht="12.75">
      <c r="A35">
        <f aca="true" t="shared" si="1" ref="A35:A66">A34+1</f>
        <v>34</v>
      </c>
      <c r="B35" s="76"/>
      <c r="C35" s="75"/>
      <c r="D35" s="75"/>
      <c r="E35" s="75"/>
      <c r="F35" s="75"/>
      <c r="G35" s="75"/>
      <c r="H35" s="67"/>
    </row>
    <row r="36" spans="1:8" ht="12.75">
      <c r="A36">
        <f t="shared" si="1"/>
        <v>35</v>
      </c>
      <c r="B36" s="77"/>
      <c r="C36" s="75"/>
      <c r="D36" s="75"/>
      <c r="E36" s="75"/>
      <c r="F36" s="75"/>
      <c r="G36" s="75"/>
      <c r="H36" s="67"/>
    </row>
    <row r="37" spans="1:8" ht="12.75">
      <c r="A37">
        <f t="shared" si="1"/>
        <v>36</v>
      </c>
      <c r="B37" s="76"/>
      <c r="C37" s="75"/>
      <c r="D37" s="75"/>
      <c r="E37" s="75"/>
      <c r="F37" s="75"/>
      <c r="G37" s="75"/>
      <c r="H37" s="67"/>
    </row>
    <row r="38" spans="1:8" ht="12.75">
      <c r="A38">
        <f t="shared" si="1"/>
        <v>37</v>
      </c>
      <c r="B38" s="76"/>
      <c r="C38" s="75"/>
      <c r="D38" s="75"/>
      <c r="E38" s="75"/>
      <c r="F38" s="75"/>
      <c r="G38" s="75"/>
      <c r="H38" s="67"/>
    </row>
    <row r="39" spans="1:8" ht="12.75">
      <c r="A39">
        <f t="shared" si="1"/>
        <v>38</v>
      </c>
      <c r="B39" s="76"/>
      <c r="C39" s="75"/>
      <c r="D39" s="75"/>
      <c r="E39" s="75"/>
      <c r="F39" s="75"/>
      <c r="G39" s="75"/>
      <c r="H39" s="67"/>
    </row>
    <row r="40" spans="1:8" ht="12.75">
      <c r="A40">
        <f t="shared" si="1"/>
        <v>39</v>
      </c>
      <c r="B40" s="76"/>
      <c r="C40" s="75"/>
      <c r="D40" s="75"/>
      <c r="E40" s="75"/>
      <c r="F40" s="75"/>
      <c r="G40" s="75"/>
      <c r="H40" s="67"/>
    </row>
    <row r="41" spans="1:8" ht="12.75">
      <c r="A41">
        <f t="shared" si="1"/>
        <v>40</v>
      </c>
      <c r="B41" s="76"/>
      <c r="C41" s="75"/>
      <c r="D41" s="75"/>
      <c r="E41" s="75"/>
      <c r="F41" s="75"/>
      <c r="G41" s="75"/>
      <c r="H41" s="67"/>
    </row>
    <row r="42" spans="1:8" ht="12.75">
      <c r="A42">
        <f t="shared" si="1"/>
        <v>41</v>
      </c>
      <c r="B42" s="76"/>
      <c r="C42" s="75"/>
      <c r="D42" s="75"/>
      <c r="E42" s="75"/>
      <c r="F42" s="75"/>
      <c r="G42" s="75"/>
      <c r="H42" s="67"/>
    </row>
    <row r="43" spans="1:8" ht="12.75">
      <c r="A43">
        <f t="shared" si="1"/>
        <v>42</v>
      </c>
      <c r="B43" s="76"/>
      <c r="C43" s="75"/>
      <c r="D43" s="75"/>
      <c r="E43" s="75"/>
      <c r="F43" s="75"/>
      <c r="G43" s="75"/>
      <c r="H43" s="67"/>
    </row>
    <row r="44" spans="1:8" ht="12.75">
      <c r="A44">
        <f t="shared" si="1"/>
        <v>43</v>
      </c>
      <c r="B44" s="76"/>
      <c r="C44" s="75"/>
      <c r="D44" s="75"/>
      <c r="E44" s="75"/>
      <c r="F44" s="75"/>
      <c r="G44" s="75"/>
      <c r="H44" s="67"/>
    </row>
    <row r="45" spans="1:8" ht="12.75">
      <c r="A45">
        <f t="shared" si="1"/>
        <v>44</v>
      </c>
      <c r="B45" s="76"/>
      <c r="C45" s="75"/>
      <c r="D45" s="75"/>
      <c r="E45" s="75"/>
      <c r="F45" s="75"/>
      <c r="G45" s="75"/>
      <c r="H45" s="67"/>
    </row>
    <row r="46" spans="1:8" ht="12.75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>
      <c r="B78" s="76"/>
      <c r="C78" s="75"/>
      <c r="D78" s="75"/>
      <c r="E78" s="75"/>
      <c r="F78" s="75"/>
      <c r="G78" s="75"/>
    </row>
    <row r="79" spans="2:7" ht="12.75">
      <c r="B79" s="76"/>
      <c r="C79" s="75"/>
      <c r="D79" s="75"/>
      <c r="E79" s="75"/>
      <c r="F79" s="75"/>
      <c r="G79" s="75"/>
    </row>
    <row r="80" spans="2:7" ht="12.75">
      <c r="B80" s="76"/>
      <c r="C80" s="75"/>
      <c r="D80" s="75"/>
      <c r="E80" s="75"/>
      <c r="F80" s="75"/>
      <c r="G80" s="75"/>
    </row>
    <row r="81" spans="2:7" ht="12.75">
      <c r="B81" s="76"/>
      <c r="C81" s="75"/>
      <c r="D81" s="75"/>
      <c r="E81" s="75"/>
      <c r="F81" s="75"/>
      <c r="G81" s="75"/>
    </row>
    <row r="82" spans="2:7" ht="12.75">
      <c r="B82" s="76"/>
      <c r="C82" s="75"/>
      <c r="D82" s="75"/>
      <c r="E82" s="75"/>
      <c r="F82" s="75"/>
      <c r="G82" s="75"/>
    </row>
    <row r="83" spans="2:7" ht="12.75">
      <c r="B83" s="76"/>
      <c r="C83" s="75"/>
      <c r="D83" s="75"/>
      <c r="E83" s="75"/>
      <c r="F83" s="75"/>
      <c r="G83" s="75"/>
    </row>
    <row r="84" spans="2:7" ht="12.75">
      <c r="B84" s="76"/>
      <c r="C84" s="75"/>
      <c r="D84" s="75"/>
      <c r="E84" s="75"/>
      <c r="F84" s="75"/>
      <c r="G84" s="75"/>
    </row>
    <row r="85" spans="2:7" ht="12.75">
      <c r="B85" s="76"/>
      <c r="C85" s="75"/>
      <c r="D85" s="75"/>
      <c r="E85" s="75"/>
      <c r="F85" s="75"/>
      <c r="G85" s="75"/>
    </row>
    <row r="86" spans="2:7" ht="12.75">
      <c r="B86" s="76"/>
      <c r="C86" s="75"/>
      <c r="D86" s="75"/>
      <c r="E86" s="75"/>
      <c r="F86" s="75"/>
      <c r="G86" s="75"/>
    </row>
    <row r="87" spans="2:7" ht="12.75">
      <c r="B87" s="76"/>
      <c r="C87" s="75"/>
      <c r="D87" s="75"/>
      <c r="E87" s="75"/>
      <c r="F87" s="75"/>
      <c r="G87" s="75"/>
    </row>
    <row r="88" spans="2:7" ht="12.75">
      <c r="B88" s="76"/>
      <c r="C88" s="75"/>
      <c r="D88" s="75"/>
      <c r="E88" s="75"/>
      <c r="F88" s="75"/>
      <c r="G88" s="75"/>
    </row>
    <row r="89" spans="2:7" ht="12.75">
      <c r="B89" s="76"/>
      <c r="C89" s="75"/>
      <c r="D89" s="75"/>
      <c r="E89" s="75"/>
      <c r="F89" s="75"/>
      <c r="G89" s="75"/>
    </row>
    <row r="90" spans="2:7" ht="12.75">
      <c r="B90" s="76"/>
      <c r="C90" s="75"/>
      <c r="D90" s="75"/>
      <c r="E90" s="75"/>
      <c r="F90" s="75"/>
      <c r="G90" s="75"/>
    </row>
    <row r="91" spans="2:7" ht="12.75">
      <c r="B91" s="76"/>
      <c r="C91" s="75"/>
      <c r="D91" s="75"/>
      <c r="E91" s="75"/>
      <c r="F91" s="75"/>
      <c r="G91" s="75"/>
    </row>
    <row r="92" spans="2:7" ht="12.75">
      <c r="B92" s="76"/>
      <c r="C92" s="75"/>
      <c r="D92" s="75"/>
      <c r="E92" s="75"/>
      <c r="F92" s="75"/>
      <c r="G92" s="75"/>
    </row>
    <row r="93" spans="2:7" ht="12.75">
      <c r="B93" s="76"/>
      <c r="C93" s="75"/>
      <c r="D93" s="75"/>
      <c r="E93" s="75"/>
      <c r="F93" s="75"/>
      <c r="G93" s="75"/>
    </row>
    <row r="94" spans="2:7" ht="12.75">
      <c r="B94" s="76"/>
      <c r="C94" s="75"/>
      <c r="D94" s="75"/>
      <c r="E94" s="75"/>
      <c r="F94" s="75"/>
      <c r="G94" s="75"/>
    </row>
    <row r="95" spans="2:7" ht="12.75">
      <c r="B95" s="76"/>
      <c r="C95" s="75"/>
      <c r="D95" s="75"/>
      <c r="E95" s="75"/>
      <c r="F95" s="75"/>
      <c r="G95" s="75"/>
    </row>
    <row r="96" spans="2:7" ht="12.75">
      <c r="B96" s="76"/>
      <c r="C96" s="75"/>
      <c r="D96" s="75"/>
      <c r="E96" s="75"/>
      <c r="F96" s="75"/>
      <c r="G96" s="75"/>
    </row>
    <row r="97" spans="2:7" ht="12.75">
      <c r="B97" s="76"/>
      <c r="C97" s="75"/>
      <c r="D97" s="75"/>
      <c r="E97" s="75"/>
      <c r="F97" s="75"/>
      <c r="G97" s="75"/>
    </row>
    <row r="98" spans="2:7" ht="12.75">
      <c r="B98" s="76"/>
      <c r="C98" s="75"/>
      <c r="D98" s="75"/>
      <c r="E98" s="75"/>
      <c r="F98" s="75"/>
      <c r="G98" s="75"/>
    </row>
    <row r="99" spans="2:7" ht="12.75">
      <c r="B99" s="76"/>
      <c r="C99" s="75"/>
      <c r="D99" s="75"/>
      <c r="E99" s="75"/>
      <c r="F99" s="75"/>
      <c r="G99" s="75"/>
    </row>
    <row r="100" spans="2:7" ht="12.75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24</v>
      </c>
      <c r="H476" s="189">
        <f>D496</f>
        <v>24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20</v>
      </c>
      <c r="H477" s="190">
        <f>G476</f>
        <v>24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20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1</v>
      </c>
      <c r="F479" s="289"/>
      <c r="H479" s="191">
        <f>H477-H478+K478</f>
        <v>4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1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1</v>
      </c>
      <c r="E481" s="288">
        <f>D481+D482</f>
        <v>3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2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8</v>
      </c>
      <c r="E483" s="288">
        <f>D483+D484+D485+D486</f>
        <v>16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6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1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</v>
      </c>
      <c r="E487" s="291">
        <f>D487+D488+D489+D490</f>
        <v>3</v>
      </c>
      <c r="F487" s="288">
        <f>E487+E491+E495</f>
        <v>4</v>
      </c>
    </row>
    <row r="488" spans="2:6" ht="12.75">
      <c r="B488" s="3" t="s">
        <v>254</v>
      </c>
      <c r="C488" s="5" t="s">
        <v>2</v>
      </c>
      <c r="D488" s="5">
        <f t="shared" si="3"/>
        <v>2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0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0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0</v>
      </c>
      <c r="E491" s="291">
        <f>D491+D492+D493+D494</f>
        <v>0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0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0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1</v>
      </c>
      <c r="E495" s="7">
        <f>D495</f>
        <v>1</v>
      </c>
      <c r="F495" s="294"/>
    </row>
    <row r="496" spans="2:6" ht="12.75">
      <c r="B496" s="8" t="s">
        <v>259</v>
      </c>
      <c r="C496" s="9"/>
      <c r="D496" s="6">
        <f>SUM(D477:D495)</f>
        <v>24</v>
      </c>
      <c r="E496" s="10">
        <f>SUM(E477:E495)</f>
        <v>24</v>
      </c>
      <c r="F496" s="7">
        <f>SUM(F477:F495)</f>
        <v>24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1">
      <selection activeCell="A1" sqref="A1:IV1"/>
    </sheetView>
  </sheetViews>
  <sheetFormatPr defaultColWidth="11.00390625" defaultRowHeight="12.75"/>
  <cols>
    <col min="2" max="2" width="19.875" style="0" customWidth="1"/>
    <col min="3" max="3" width="5.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50" t="s">
        <v>278</v>
      </c>
      <c r="C1" s="50" t="s">
        <v>279</v>
      </c>
      <c r="D1" s="50" t="s">
        <v>280</v>
      </c>
      <c r="E1" s="50" t="s">
        <v>281</v>
      </c>
      <c r="F1" s="51" t="s">
        <v>275</v>
      </c>
      <c r="G1" s="50" t="s">
        <v>282</v>
      </c>
    </row>
    <row r="2" spans="1:8" ht="12.75">
      <c r="A2">
        <v>1</v>
      </c>
      <c r="B2" s="62"/>
      <c r="C2" s="63"/>
      <c r="D2" s="63"/>
      <c r="E2" s="63"/>
      <c r="F2" s="63"/>
      <c r="G2" s="63"/>
      <c r="H2" s="67"/>
    </row>
    <row r="3" spans="1:8" ht="12.75">
      <c r="A3">
        <f aca="true" t="shared" si="0" ref="A3:A34">A2+1</f>
        <v>2</v>
      </c>
      <c r="B3" s="62"/>
      <c r="C3" s="63"/>
      <c r="D3" s="63"/>
      <c r="E3" s="63"/>
      <c r="F3" s="63"/>
      <c r="G3" s="63"/>
      <c r="H3" s="67"/>
    </row>
    <row r="4" spans="1:8" ht="12.75">
      <c r="A4">
        <f t="shared" si="0"/>
        <v>3</v>
      </c>
      <c r="B4" s="62"/>
      <c r="C4" s="63"/>
      <c r="D4" s="63"/>
      <c r="E4" s="63"/>
      <c r="F4" s="63"/>
      <c r="G4" s="63"/>
      <c r="H4" s="67"/>
    </row>
    <row r="5" spans="1:8" ht="12.75">
      <c r="A5">
        <f t="shared" si="0"/>
        <v>4</v>
      </c>
      <c r="B5" s="62"/>
      <c r="C5" s="63"/>
      <c r="D5" s="63"/>
      <c r="E5" s="63"/>
      <c r="F5" s="63"/>
      <c r="G5" s="63"/>
      <c r="H5" s="73"/>
    </row>
    <row r="6" spans="1:8" ht="12.75">
      <c r="A6">
        <f t="shared" si="0"/>
        <v>5</v>
      </c>
      <c r="B6" s="62"/>
      <c r="C6" s="63"/>
      <c r="D6" s="63"/>
      <c r="E6" s="63"/>
      <c r="F6" s="63"/>
      <c r="G6" s="63"/>
      <c r="H6" s="67"/>
    </row>
    <row r="7" spans="1:8" ht="12.75">
      <c r="A7">
        <f t="shared" si="0"/>
        <v>6</v>
      </c>
      <c r="B7" s="62"/>
      <c r="C7" s="63"/>
      <c r="D7" s="63"/>
      <c r="E7" s="63"/>
      <c r="F7" s="63"/>
      <c r="G7" s="63"/>
      <c r="H7" s="67"/>
    </row>
    <row r="8" spans="1:8" ht="12.75">
      <c r="A8">
        <f t="shared" si="0"/>
        <v>7</v>
      </c>
      <c r="B8" s="62"/>
      <c r="C8" s="63"/>
      <c r="D8" s="63"/>
      <c r="E8" s="63"/>
      <c r="F8" s="63"/>
      <c r="G8" s="63"/>
      <c r="H8" s="67"/>
    </row>
    <row r="9" spans="1:8" ht="12.75">
      <c r="A9">
        <f t="shared" si="0"/>
        <v>8</v>
      </c>
      <c r="B9" s="62"/>
      <c r="C9" s="63"/>
      <c r="D9" s="63"/>
      <c r="E9" s="63"/>
      <c r="F9" s="63"/>
      <c r="G9" s="63"/>
      <c r="H9" s="67"/>
    </row>
    <row r="10" spans="1:8" ht="12.75">
      <c r="A10">
        <f t="shared" si="0"/>
        <v>9</v>
      </c>
      <c r="B10" s="62"/>
      <c r="C10" s="63"/>
      <c r="D10" s="63"/>
      <c r="E10" s="63"/>
      <c r="F10" s="63"/>
      <c r="G10" s="63"/>
      <c r="H10" s="67"/>
    </row>
    <row r="11" spans="1:8" ht="12.75">
      <c r="A11">
        <f t="shared" si="0"/>
        <v>10</v>
      </c>
      <c r="B11" s="62"/>
      <c r="C11" s="63"/>
      <c r="D11" s="63"/>
      <c r="E11" s="63"/>
      <c r="F11" s="63"/>
      <c r="G11" s="63"/>
      <c r="H11" s="67"/>
    </row>
    <row r="12" spans="1:8" ht="12.75">
      <c r="A12">
        <f t="shared" si="0"/>
        <v>11</v>
      </c>
      <c r="B12" s="62"/>
      <c r="C12" s="63"/>
      <c r="D12" s="63"/>
      <c r="E12" s="63"/>
      <c r="F12" s="63"/>
      <c r="G12" s="63"/>
      <c r="H12" s="67"/>
    </row>
    <row r="13" spans="1:8" ht="12.75">
      <c r="A13">
        <f t="shared" si="0"/>
        <v>12</v>
      </c>
      <c r="B13" s="62"/>
      <c r="C13" s="63"/>
      <c r="D13" s="63"/>
      <c r="E13" s="63"/>
      <c r="F13" s="63"/>
      <c r="G13" s="63"/>
      <c r="H13" s="67"/>
    </row>
    <row r="14" spans="1:8" ht="12.75">
      <c r="A14">
        <f t="shared" si="0"/>
        <v>13</v>
      </c>
      <c r="B14" s="62"/>
      <c r="C14" s="63"/>
      <c r="D14" s="63"/>
      <c r="E14" s="63"/>
      <c r="F14" s="63"/>
      <c r="G14" s="63"/>
      <c r="H14" s="67"/>
    </row>
    <row r="15" spans="1:8" ht="12.75">
      <c r="A15">
        <f t="shared" si="0"/>
        <v>14</v>
      </c>
      <c r="B15" s="62"/>
      <c r="C15" s="63"/>
      <c r="D15" s="63"/>
      <c r="E15" s="63"/>
      <c r="F15" s="63"/>
      <c r="G15" s="63"/>
      <c r="H15" s="67"/>
    </row>
    <row r="16" spans="1:8" ht="12.75">
      <c r="A16">
        <f t="shared" si="0"/>
        <v>15</v>
      </c>
      <c r="B16" s="62"/>
      <c r="C16" s="63"/>
      <c r="D16" s="63"/>
      <c r="E16" s="63"/>
      <c r="F16" s="63"/>
      <c r="G16" s="63"/>
      <c r="H16" s="67"/>
    </row>
    <row r="17" spans="1:8" ht="12.75">
      <c r="A17">
        <f t="shared" si="0"/>
        <v>16</v>
      </c>
      <c r="B17" s="62"/>
      <c r="C17" s="63"/>
      <c r="D17" s="63"/>
      <c r="E17" s="63"/>
      <c r="F17" s="63"/>
      <c r="G17" s="63"/>
      <c r="H17" s="67"/>
    </row>
    <row r="18" spans="1:8" ht="12.75">
      <c r="A18">
        <f t="shared" si="0"/>
        <v>17</v>
      </c>
      <c r="B18" s="62"/>
      <c r="C18" s="63"/>
      <c r="D18" s="63"/>
      <c r="E18" s="63"/>
      <c r="F18" s="63"/>
      <c r="G18" s="63"/>
      <c r="H18" s="67"/>
    </row>
    <row r="19" spans="1:8" ht="12.75">
      <c r="A19">
        <f t="shared" si="0"/>
        <v>18</v>
      </c>
      <c r="B19" s="62"/>
      <c r="C19" s="63"/>
      <c r="D19" s="63"/>
      <c r="E19" s="63"/>
      <c r="F19" s="63"/>
      <c r="G19" s="63"/>
      <c r="H19" s="67"/>
    </row>
    <row r="20" spans="1:8" ht="12.75">
      <c r="A20">
        <f t="shared" si="0"/>
        <v>19</v>
      </c>
      <c r="B20" s="62"/>
      <c r="C20" s="63"/>
      <c r="D20" s="63"/>
      <c r="E20" s="63"/>
      <c r="F20" s="63"/>
      <c r="G20" s="63"/>
      <c r="H20" s="67"/>
    </row>
    <row r="21" spans="1:8" ht="12.75">
      <c r="A21">
        <f t="shared" si="0"/>
        <v>20</v>
      </c>
      <c r="B21" s="62"/>
      <c r="C21" s="63"/>
      <c r="D21" s="63"/>
      <c r="E21" s="63"/>
      <c r="F21" s="63"/>
      <c r="G21" s="63"/>
      <c r="H21" s="67"/>
    </row>
    <row r="22" spans="1:8" ht="12.75">
      <c r="A22">
        <f t="shared" si="0"/>
        <v>21</v>
      </c>
      <c r="B22" s="62"/>
      <c r="C22" s="63"/>
      <c r="D22" s="63"/>
      <c r="E22" s="63"/>
      <c r="F22" s="63"/>
      <c r="G22" s="63"/>
      <c r="H22" s="67"/>
    </row>
    <row r="23" spans="1:8" ht="12.75">
      <c r="A23">
        <f t="shared" si="0"/>
        <v>22</v>
      </c>
      <c r="B23" s="62"/>
      <c r="C23" s="63"/>
      <c r="D23" s="63"/>
      <c r="E23" s="63"/>
      <c r="F23" s="63"/>
      <c r="G23" s="63"/>
      <c r="H23" s="67"/>
    </row>
    <row r="24" spans="1:8" ht="12.75">
      <c r="A24">
        <f t="shared" si="0"/>
        <v>23</v>
      </c>
      <c r="B24" s="62"/>
      <c r="C24" s="63"/>
      <c r="D24" s="63"/>
      <c r="E24" s="63"/>
      <c r="F24" s="63"/>
      <c r="G24" s="63"/>
      <c r="H24" s="67"/>
    </row>
    <row r="25" spans="1:8" ht="12.75">
      <c r="A25">
        <f t="shared" si="0"/>
        <v>24</v>
      </c>
      <c r="B25" s="62"/>
      <c r="C25" s="63"/>
      <c r="D25" s="63"/>
      <c r="E25" s="63"/>
      <c r="F25" s="63"/>
      <c r="G25" s="63"/>
      <c r="H25" s="67"/>
    </row>
    <row r="26" spans="1:8" ht="12.75">
      <c r="A26">
        <f t="shared" si="0"/>
        <v>25</v>
      </c>
      <c r="B26" s="62"/>
      <c r="C26" s="63"/>
      <c r="D26" s="63"/>
      <c r="E26" s="63"/>
      <c r="F26" s="63"/>
      <c r="G26" s="63"/>
      <c r="H26" s="67"/>
    </row>
    <row r="27" spans="1:8" ht="12.75">
      <c r="A27">
        <f t="shared" si="0"/>
        <v>26</v>
      </c>
      <c r="B27" s="62"/>
      <c r="C27" s="63"/>
      <c r="D27" s="63"/>
      <c r="E27" s="63"/>
      <c r="F27" s="63"/>
      <c r="G27" s="63"/>
      <c r="H27" s="67"/>
    </row>
    <row r="28" spans="1:8" ht="12.75">
      <c r="A28">
        <f t="shared" si="0"/>
        <v>27</v>
      </c>
      <c r="B28" s="62"/>
      <c r="C28" s="63"/>
      <c r="D28" s="63"/>
      <c r="E28" s="63"/>
      <c r="F28" s="63"/>
      <c r="G28" s="63"/>
      <c r="H28" s="67"/>
    </row>
    <row r="29" spans="1:8" ht="12.75">
      <c r="A29">
        <f t="shared" si="0"/>
        <v>28</v>
      </c>
      <c r="B29" s="62"/>
      <c r="C29" s="63"/>
      <c r="D29" s="63"/>
      <c r="E29" s="63"/>
      <c r="F29" s="63"/>
      <c r="G29" s="63"/>
      <c r="H29" s="67"/>
    </row>
    <row r="30" spans="1:8" ht="12.75">
      <c r="A30">
        <f t="shared" si="0"/>
        <v>29</v>
      </c>
      <c r="B30" s="62"/>
      <c r="C30" s="63"/>
      <c r="D30" s="63"/>
      <c r="E30" s="63"/>
      <c r="F30" s="63"/>
      <c r="G30" s="63"/>
      <c r="H30" s="67"/>
    </row>
    <row r="31" spans="1:8" ht="12.75">
      <c r="A31">
        <f t="shared" si="0"/>
        <v>30</v>
      </c>
      <c r="B31" s="62"/>
      <c r="C31" s="63"/>
      <c r="D31" s="63"/>
      <c r="E31" s="63"/>
      <c r="F31" s="63"/>
      <c r="G31" s="63"/>
      <c r="H31" s="67"/>
    </row>
    <row r="32" spans="1:8" ht="12.75">
      <c r="A32">
        <f t="shared" si="0"/>
        <v>31</v>
      </c>
      <c r="B32" s="62"/>
      <c r="C32" s="63"/>
      <c r="D32" s="63"/>
      <c r="E32" s="63"/>
      <c r="F32" s="63"/>
      <c r="G32" s="63"/>
      <c r="H32" s="67"/>
    </row>
    <row r="33" spans="1:8" ht="12.75">
      <c r="A33">
        <f t="shared" si="0"/>
        <v>32</v>
      </c>
      <c r="B33" s="62"/>
      <c r="C33" s="63"/>
      <c r="D33" s="63"/>
      <c r="E33" s="63"/>
      <c r="F33" s="63"/>
      <c r="G33" s="63"/>
      <c r="H33" s="67"/>
    </row>
    <row r="34" spans="1:8" ht="12.75">
      <c r="A34">
        <f t="shared" si="0"/>
        <v>33</v>
      </c>
      <c r="B34" s="65"/>
      <c r="C34" s="66"/>
      <c r="D34" s="66"/>
      <c r="E34" s="66"/>
      <c r="F34" s="66"/>
      <c r="G34" s="66"/>
      <c r="H34" s="67"/>
    </row>
    <row r="35" spans="1:8" ht="12.75">
      <c r="A35">
        <f aca="true" t="shared" si="1" ref="A35:A66">A34+1</f>
        <v>34</v>
      </c>
      <c r="B35" s="76"/>
      <c r="C35" s="75"/>
      <c r="D35" s="75"/>
      <c r="E35" s="75"/>
      <c r="F35" s="75"/>
      <c r="G35" s="75"/>
      <c r="H35" s="67"/>
    </row>
    <row r="36" spans="1:8" ht="12.75">
      <c r="A36">
        <f t="shared" si="1"/>
        <v>35</v>
      </c>
      <c r="B36" s="77"/>
      <c r="C36" s="75"/>
      <c r="D36" s="75"/>
      <c r="E36" s="75"/>
      <c r="F36" s="75"/>
      <c r="G36" s="75"/>
      <c r="H36" s="67"/>
    </row>
    <row r="37" spans="1:8" ht="12.75" hidden="1">
      <c r="A37">
        <f t="shared" si="1"/>
        <v>36</v>
      </c>
      <c r="B37" s="76"/>
      <c r="C37" s="75"/>
      <c r="D37" s="75"/>
      <c r="E37" s="75"/>
      <c r="F37" s="75"/>
      <c r="G37" s="75"/>
      <c r="H37" s="67"/>
    </row>
    <row r="38" spans="1:8" ht="12.75" hidden="1">
      <c r="A38">
        <f t="shared" si="1"/>
        <v>37</v>
      </c>
      <c r="B38" s="76"/>
      <c r="C38" s="75"/>
      <c r="D38" s="75"/>
      <c r="E38" s="75"/>
      <c r="F38" s="75"/>
      <c r="G38" s="75"/>
      <c r="H38" s="67"/>
    </row>
    <row r="39" spans="1:8" ht="12.75" hidden="1">
      <c r="A39">
        <f t="shared" si="1"/>
        <v>38</v>
      </c>
      <c r="B39" s="76"/>
      <c r="C39" s="75"/>
      <c r="D39" s="75"/>
      <c r="E39" s="75"/>
      <c r="F39" s="75"/>
      <c r="G39" s="75"/>
      <c r="H39" s="67"/>
    </row>
    <row r="40" spans="1:8" ht="12.75" hidden="1">
      <c r="A40">
        <f t="shared" si="1"/>
        <v>39</v>
      </c>
      <c r="B40" s="76"/>
      <c r="C40" s="75"/>
      <c r="D40" s="75"/>
      <c r="E40" s="75"/>
      <c r="F40" s="75"/>
      <c r="G40" s="75"/>
      <c r="H40" s="67"/>
    </row>
    <row r="41" spans="1:8" ht="12.75" hidden="1">
      <c r="A41">
        <f t="shared" si="1"/>
        <v>40</v>
      </c>
      <c r="B41" s="76"/>
      <c r="C41" s="75"/>
      <c r="D41" s="75"/>
      <c r="E41" s="75"/>
      <c r="F41" s="75"/>
      <c r="G41" s="75"/>
      <c r="H41" s="67"/>
    </row>
    <row r="42" spans="1:8" ht="12.75" hidden="1">
      <c r="A42">
        <f t="shared" si="1"/>
        <v>41</v>
      </c>
      <c r="B42" s="76"/>
      <c r="C42" s="75"/>
      <c r="D42" s="75"/>
      <c r="E42" s="75"/>
      <c r="F42" s="75"/>
      <c r="G42" s="75"/>
      <c r="H42" s="67"/>
    </row>
    <row r="43" spans="1:8" ht="12.75" hidden="1">
      <c r="A43">
        <f t="shared" si="1"/>
        <v>42</v>
      </c>
      <c r="B43" s="76"/>
      <c r="C43" s="75"/>
      <c r="D43" s="75"/>
      <c r="E43" s="75"/>
      <c r="F43" s="75"/>
      <c r="G43" s="75"/>
      <c r="H43" s="67"/>
    </row>
    <row r="44" spans="1:8" ht="12.75" hidden="1">
      <c r="A44">
        <f t="shared" si="1"/>
        <v>43</v>
      </c>
      <c r="B44" s="76"/>
      <c r="C44" s="75"/>
      <c r="D44" s="75"/>
      <c r="E44" s="75"/>
      <c r="F44" s="75"/>
      <c r="G44" s="75"/>
      <c r="H44" s="67"/>
    </row>
    <row r="45" spans="1:8" ht="12.75" hidden="1">
      <c r="A45">
        <f t="shared" si="1"/>
        <v>44</v>
      </c>
      <c r="B45" s="76"/>
      <c r="C45" s="75"/>
      <c r="D45" s="75"/>
      <c r="E45" s="75"/>
      <c r="F45" s="75"/>
      <c r="G45" s="75"/>
      <c r="H45" s="67"/>
    </row>
    <row r="46" spans="1:8" ht="12.75" hidden="1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 hidden="1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 hidden="1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 hidden="1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 hidden="1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 hidden="1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 hidden="1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 hidden="1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 hidden="1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 hidden="1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 hidden="1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 hidden="1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 hidden="1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 hidden="1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 hidden="1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 hidden="1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8" ht="12.75">
      <c r="G476" s="7">
        <f>COUNTIF(G2:G475,"X**")</f>
        <v>0</v>
      </c>
      <c r="H476" t="s">
        <v>289</v>
      </c>
    </row>
    <row r="477" spans="2:9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0</v>
      </c>
      <c r="H477">
        <f>F496</f>
        <v>0</v>
      </c>
      <c r="I477" t="s">
        <v>268</v>
      </c>
    </row>
    <row r="478" spans="2:9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>
        <f>G476</f>
        <v>0</v>
      </c>
      <c r="I478" t="s">
        <v>264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>
        <f>F477</f>
        <v>0</v>
      </c>
      <c r="I479" t="s">
        <v>263</v>
      </c>
      <c r="J479" t="s">
        <v>265</v>
      </c>
      <c r="K479" s="72">
        <v>0</v>
      </c>
    </row>
    <row r="480" spans="2:9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  <c r="H480">
        <f>H478-H479+K479</f>
        <v>0</v>
      </c>
      <c r="I480" t="s">
        <v>266</v>
      </c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0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0</v>
      </c>
      <c r="E483" s="288">
        <f>D483+D484+D485+D486</f>
        <v>0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0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0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0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0</v>
      </c>
      <c r="E487" s="291">
        <f>D487+D488+D489+D490</f>
        <v>0</v>
      </c>
      <c r="F487" s="288">
        <f>E487+E491+E495</f>
        <v>0</v>
      </c>
    </row>
    <row r="488" spans="2:6" ht="12.75">
      <c r="B488" s="3" t="s">
        <v>254</v>
      </c>
      <c r="C488" s="5" t="s">
        <v>2</v>
      </c>
      <c r="D488" s="5">
        <f t="shared" si="3"/>
        <v>0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0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0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0</v>
      </c>
      <c r="E491" s="291">
        <f>D491+D492+D493+D494</f>
        <v>0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0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0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0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0</v>
      </c>
      <c r="E495" s="7">
        <f>D495</f>
        <v>0</v>
      </c>
      <c r="F495" s="294"/>
    </row>
    <row r="496" spans="2:6" ht="12.75">
      <c r="B496" s="8" t="s">
        <v>259</v>
      </c>
      <c r="C496" s="9"/>
      <c r="D496" s="6">
        <f>SUM(D477:D495)</f>
        <v>0</v>
      </c>
      <c r="E496" s="10">
        <f>SUM(E477:E495)</f>
        <v>0</v>
      </c>
      <c r="F496" s="7">
        <f>SUM(F477:F495)</f>
        <v>0</v>
      </c>
    </row>
  </sheetData>
  <mergeCells count="8">
    <mergeCell ref="E487:E490"/>
    <mergeCell ref="F487:F495"/>
    <mergeCell ref="E491:E494"/>
    <mergeCell ref="E477:E478"/>
    <mergeCell ref="F477:F486"/>
    <mergeCell ref="E479:E480"/>
    <mergeCell ref="E481:E482"/>
    <mergeCell ref="E483:E486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K496"/>
  <sheetViews>
    <sheetView workbookViewId="0" topLeftCell="A25">
      <selection activeCell="J486" sqref="J486"/>
    </sheetView>
  </sheetViews>
  <sheetFormatPr defaultColWidth="11.00390625" defaultRowHeight="12.75"/>
  <cols>
    <col min="2" max="2" width="19.875" style="0" customWidth="1"/>
    <col min="3" max="3" width="19.125" style="0" customWidth="1"/>
    <col min="4" max="4" width="7.50390625" style="0" customWidth="1"/>
    <col min="5" max="6" width="5.875" style="0" customWidth="1"/>
    <col min="8" max="8" width="6.125" style="0" customWidth="1"/>
    <col min="9" max="9" width="9.875" style="0" customWidth="1"/>
    <col min="10" max="10" width="13.1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83">
        <v>3141662</v>
      </c>
      <c r="C2" s="89" t="s">
        <v>377</v>
      </c>
      <c r="D2" s="83" t="s">
        <v>247</v>
      </c>
      <c r="E2" s="83">
        <v>1509</v>
      </c>
      <c r="F2" s="83">
        <v>70</v>
      </c>
      <c r="G2" s="83" t="s">
        <v>211</v>
      </c>
      <c r="H2" s="67"/>
    </row>
    <row r="3" spans="1:8" ht="12.75">
      <c r="A3">
        <f aca="true" t="shared" si="0" ref="A3:A34">A2+1</f>
        <v>2</v>
      </c>
      <c r="B3" s="39">
        <v>1027089</v>
      </c>
      <c r="C3" s="47" t="s">
        <v>195</v>
      </c>
      <c r="D3" s="39" t="s">
        <v>0</v>
      </c>
      <c r="E3" s="39">
        <v>1507</v>
      </c>
      <c r="F3" s="39">
        <v>68</v>
      </c>
      <c r="G3" s="39" t="s">
        <v>194</v>
      </c>
      <c r="H3" s="67"/>
    </row>
    <row r="4" spans="1:8" ht="12.75">
      <c r="A4">
        <f t="shared" si="0"/>
        <v>3</v>
      </c>
      <c r="B4" s="39">
        <v>2798923</v>
      </c>
      <c r="C4" s="47" t="s">
        <v>393</v>
      </c>
      <c r="D4" s="39" t="s">
        <v>250</v>
      </c>
      <c r="E4" s="39">
        <v>1500</v>
      </c>
      <c r="F4" s="39">
        <v>66</v>
      </c>
      <c r="G4" s="39" t="s">
        <v>144</v>
      </c>
      <c r="H4" s="67"/>
    </row>
    <row r="5" spans="1:8" ht="12.75">
      <c r="A5">
        <f t="shared" si="0"/>
        <v>4</v>
      </c>
      <c r="B5" s="39">
        <v>2600526</v>
      </c>
      <c r="C5" s="47" t="s">
        <v>213</v>
      </c>
      <c r="D5" s="39" t="s">
        <v>0</v>
      </c>
      <c r="E5" s="39">
        <v>1487</v>
      </c>
      <c r="F5" s="39">
        <v>64</v>
      </c>
      <c r="G5" s="39" t="s">
        <v>211</v>
      </c>
      <c r="H5" s="73"/>
    </row>
    <row r="6" spans="1:8" ht="12.75">
      <c r="A6">
        <f t="shared" si="0"/>
        <v>5</v>
      </c>
      <c r="B6" s="39">
        <v>1332109</v>
      </c>
      <c r="C6" s="47" t="s">
        <v>260</v>
      </c>
      <c r="D6" s="39" t="s">
        <v>7</v>
      </c>
      <c r="E6" s="39">
        <v>1486</v>
      </c>
      <c r="F6" s="39">
        <v>62</v>
      </c>
      <c r="G6" s="39" t="s">
        <v>211</v>
      </c>
      <c r="H6" s="67"/>
    </row>
    <row r="7" spans="1:8" ht="12.75">
      <c r="A7">
        <f t="shared" si="0"/>
        <v>6</v>
      </c>
      <c r="B7" s="39">
        <v>2548014</v>
      </c>
      <c r="C7" s="47" t="s">
        <v>133</v>
      </c>
      <c r="D7" s="39" t="s">
        <v>0</v>
      </c>
      <c r="E7" s="39">
        <v>1472</v>
      </c>
      <c r="F7" s="39">
        <v>60</v>
      </c>
      <c r="G7" s="39" t="s">
        <v>132</v>
      </c>
      <c r="H7" s="67"/>
    </row>
    <row r="8" spans="1:8" ht="12.75">
      <c r="A8">
        <f t="shared" si="0"/>
        <v>7</v>
      </c>
      <c r="B8" s="39">
        <v>1165108</v>
      </c>
      <c r="C8" s="47" t="s">
        <v>214</v>
      </c>
      <c r="D8" s="39" t="s">
        <v>0</v>
      </c>
      <c r="E8" s="39">
        <v>1459</v>
      </c>
      <c r="F8" s="39">
        <v>58</v>
      </c>
      <c r="G8" s="39" t="s">
        <v>211</v>
      </c>
      <c r="H8" s="67"/>
    </row>
    <row r="9" spans="1:8" ht="12.75">
      <c r="A9">
        <f t="shared" si="0"/>
        <v>8</v>
      </c>
      <c r="B9" s="39">
        <v>2791082</v>
      </c>
      <c r="C9" s="47" t="s">
        <v>27</v>
      </c>
      <c r="D9" s="39" t="s">
        <v>0</v>
      </c>
      <c r="E9" s="39">
        <v>1448</v>
      </c>
      <c r="F9" s="39">
        <v>56</v>
      </c>
      <c r="G9" s="39" t="s">
        <v>211</v>
      </c>
      <c r="H9" s="67"/>
    </row>
    <row r="10" spans="1:8" ht="12.75">
      <c r="A10">
        <f t="shared" si="0"/>
        <v>9</v>
      </c>
      <c r="B10" s="39">
        <v>1014556</v>
      </c>
      <c r="C10" s="47" t="s">
        <v>30</v>
      </c>
      <c r="D10" s="39" t="s">
        <v>5</v>
      </c>
      <c r="E10" s="39">
        <v>1448</v>
      </c>
      <c r="F10" s="39">
        <v>56</v>
      </c>
      <c r="G10" s="39" t="s">
        <v>26</v>
      </c>
      <c r="H10" s="67"/>
    </row>
    <row r="11" spans="1:8" ht="12.75">
      <c r="A11">
        <f t="shared" si="0"/>
        <v>10</v>
      </c>
      <c r="B11" s="39">
        <v>2360504</v>
      </c>
      <c r="C11" s="47" t="s">
        <v>378</v>
      </c>
      <c r="D11" s="39" t="s">
        <v>247</v>
      </c>
      <c r="E11" s="39">
        <v>1447</v>
      </c>
      <c r="F11" s="39">
        <v>52</v>
      </c>
      <c r="G11" s="39" t="s">
        <v>211</v>
      </c>
      <c r="H11" s="67"/>
    </row>
    <row r="12" spans="1:8" ht="12.75">
      <c r="A12">
        <f t="shared" si="0"/>
        <v>11</v>
      </c>
      <c r="B12" s="39">
        <v>2590344</v>
      </c>
      <c r="C12" s="47" t="s">
        <v>212</v>
      </c>
      <c r="D12" s="39" t="s">
        <v>0</v>
      </c>
      <c r="E12" s="39">
        <v>1447</v>
      </c>
      <c r="F12" s="39">
        <v>52</v>
      </c>
      <c r="G12" s="39" t="s">
        <v>211</v>
      </c>
      <c r="H12" s="67"/>
    </row>
    <row r="13" spans="1:8" ht="12.75">
      <c r="A13">
        <f t="shared" si="0"/>
        <v>12</v>
      </c>
      <c r="B13" s="39">
        <v>1044968</v>
      </c>
      <c r="C13" s="47" t="s">
        <v>95</v>
      </c>
      <c r="D13" s="39" t="s">
        <v>2</v>
      </c>
      <c r="E13" s="39">
        <v>1443</v>
      </c>
      <c r="F13" s="39">
        <v>48</v>
      </c>
      <c r="G13" s="39" t="s">
        <v>84</v>
      </c>
      <c r="H13" s="67"/>
    </row>
    <row r="14" spans="1:8" ht="12.75">
      <c r="A14">
        <f t="shared" si="0"/>
        <v>13</v>
      </c>
      <c r="B14" s="39">
        <v>2519456</v>
      </c>
      <c r="C14" s="47" t="s">
        <v>394</v>
      </c>
      <c r="D14" s="39" t="s">
        <v>249</v>
      </c>
      <c r="E14" s="39">
        <v>1427</v>
      </c>
      <c r="F14" s="39">
        <v>46</v>
      </c>
      <c r="G14" s="39" t="s">
        <v>144</v>
      </c>
      <c r="H14" s="67"/>
    </row>
    <row r="15" spans="1:8" ht="12.75">
      <c r="A15">
        <f t="shared" si="0"/>
        <v>14</v>
      </c>
      <c r="B15" s="39">
        <v>2122684</v>
      </c>
      <c r="C15" s="47" t="s">
        <v>52</v>
      </c>
      <c r="D15" s="39" t="s">
        <v>0</v>
      </c>
      <c r="E15" s="39">
        <v>1416</v>
      </c>
      <c r="F15" s="39">
        <v>44</v>
      </c>
      <c r="G15" s="39" t="s">
        <v>51</v>
      </c>
      <c r="H15" s="67"/>
    </row>
    <row r="16" spans="1:8" ht="12.75">
      <c r="A16">
        <f t="shared" si="0"/>
        <v>15</v>
      </c>
      <c r="B16" s="39">
        <v>2517932</v>
      </c>
      <c r="C16" s="47" t="s">
        <v>382</v>
      </c>
      <c r="D16" s="39" t="s">
        <v>247</v>
      </c>
      <c r="E16" s="39">
        <v>1399</v>
      </c>
      <c r="F16" s="39">
        <v>42</v>
      </c>
      <c r="G16" s="39" t="s">
        <v>203</v>
      </c>
      <c r="H16" s="67"/>
    </row>
    <row r="17" spans="1:8" ht="12.75">
      <c r="A17">
        <f t="shared" si="0"/>
        <v>16</v>
      </c>
      <c r="B17" s="39">
        <v>1066515</v>
      </c>
      <c r="C17" s="47" t="s">
        <v>395</v>
      </c>
      <c r="D17" s="39" t="s">
        <v>249</v>
      </c>
      <c r="E17" s="39">
        <v>1379</v>
      </c>
      <c r="F17" s="39">
        <v>40</v>
      </c>
      <c r="G17" s="39" t="s">
        <v>144</v>
      </c>
      <c r="H17" s="67"/>
    </row>
    <row r="18" spans="1:8" ht="12.75">
      <c r="A18">
        <f t="shared" si="0"/>
        <v>17</v>
      </c>
      <c r="B18" s="39">
        <v>1125375</v>
      </c>
      <c r="C18" s="47" t="s">
        <v>36</v>
      </c>
      <c r="D18" s="39" t="s">
        <v>11</v>
      </c>
      <c r="E18" s="39">
        <v>1372</v>
      </c>
      <c r="F18" s="39">
        <v>38</v>
      </c>
      <c r="G18" s="39" t="s">
        <v>44</v>
      </c>
      <c r="H18" s="67"/>
    </row>
    <row r="19" spans="1:8" ht="12.75">
      <c r="A19">
        <f t="shared" si="0"/>
        <v>18</v>
      </c>
      <c r="B19" s="39">
        <v>1140101</v>
      </c>
      <c r="C19" s="47" t="s">
        <v>215</v>
      </c>
      <c r="D19" s="39" t="s">
        <v>2</v>
      </c>
      <c r="E19" s="39">
        <v>1361</v>
      </c>
      <c r="F19" s="39">
        <v>36</v>
      </c>
      <c r="G19" s="39" t="s">
        <v>211</v>
      </c>
      <c r="H19" s="67"/>
    </row>
    <row r="20" spans="1:8" ht="12.75">
      <c r="A20">
        <f t="shared" si="0"/>
        <v>19</v>
      </c>
      <c r="B20" s="39">
        <v>1128866</v>
      </c>
      <c r="C20" s="47" t="s">
        <v>155</v>
      </c>
      <c r="D20" s="39" t="s">
        <v>5</v>
      </c>
      <c r="E20" s="39">
        <v>1351</v>
      </c>
      <c r="F20" s="39">
        <v>34</v>
      </c>
      <c r="G20" s="39" t="s">
        <v>144</v>
      </c>
      <c r="H20" s="67"/>
    </row>
    <row r="21" spans="1:8" ht="12.75">
      <c r="A21">
        <f t="shared" si="0"/>
        <v>20</v>
      </c>
      <c r="B21" s="39">
        <v>1069948</v>
      </c>
      <c r="C21" s="47" t="s">
        <v>216</v>
      </c>
      <c r="D21" s="39" t="s">
        <v>5</v>
      </c>
      <c r="E21" s="39">
        <v>1335</v>
      </c>
      <c r="F21" s="39">
        <v>32</v>
      </c>
      <c r="G21" s="39" t="s">
        <v>211</v>
      </c>
      <c r="H21" s="67"/>
    </row>
    <row r="22" spans="1:8" ht="12.75">
      <c r="A22">
        <f t="shared" si="0"/>
        <v>21</v>
      </c>
      <c r="B22" s="39">
        <v>1062304</v>
      </c>
      <c r="C22" s="47" t="s">
        <v>56</v>
      </c>
      <c r="D22" s="39" t="s">
        <v>14</v>
      </c>
      <c r="E22" s="39">
        <v>1334</v>
      </c>
      <c r="F22" s="39">
        <v>30</v>
      </c>
      <c r="G22" s="39" t="s">
        <v>51</v>
      </c>
      <c r="H22" s="67"/>
    </row>
    <row r="23" spans="1:8" ht="12.75">
      <c r="A23">
        <f t="shared" si="0"/>
        <v>22</v>
      </c>
      <c r="B23" s="39">
        <v>2600469</v>
      </c>
      <c r="C23" s="47" t="s">
        <v>220</v>
      </c>
      <c r="D23" s="39" t="s">
        <v>18</v>
      </c>
      <c r="E23" s="39">
        <v>1302</v>
      </c>
      <c r="F23" s="39">
        <v>28</v>
      </c>
      <c r="G23" s="39" t="s">
        <v>211</v>
      </c>
      <c r="H23" s="67"/>
    </row>
    <row r="24" spans="1:8" ht="12.75">
      <c r="A24">
        <f t="shared" si="0"/>
        <v>23</v>
      </c>
      <c r="B24" s="39">
        <v>1182242</v>
      </c>
      <c r="C24" s="47" t="s">
        <v>107</v>
      </c>
      <c r="D24" s="39" t="s">
        <v>5</v>
      </c>
      <c r="E24" s="39">
        <v>1296</v>
      </c>
      <c r="F24" s="39">
        <v>26</v>
      </c>
      <c r="G24" s="39" t="s">
        <v>99</v>
      </c>
      <c r="H24" s="67"/>
    </row>
    <row r="25" spans="1:8" ht="12.75">
      <c r="A25">
        <f t="shared" si="0"/>
        <v>24</v>
      </c>
      <c r="B25" s="39">
        <v>2269659</v>
      </c>
      <c r="C25" s="47" t="s">
        <v>396</v>
      </c>
      <c r="D25" s="39" t="s">
        <v>5</v>
      </c>
      <c r="E25" s="39">
        <v>1294</v>
      </c>
      <c r="F25" s="39">
        <v>24</v>
      </c>
      <c r="G25" s="39" t="s">
        <v>397</v>
      </c>
      <c r="H25" s="67"/>
    </row>
    <row r="26" spans="1:8" ht="12.75">
      <c r="A26">
        <f t="shared" si="0"/>
        <v>25</v>
      </c>
      <c r="B26" s="39">
        <v>1118845</v>
      </c>
      <c r="C26" s="47" t="s">
        <v>39</v>
      </c>
      <c r="D26" s="39" t="s">
        <v>18</v>
      </c>
      <c r="E26" s="39">
        <v>1281</v>
      </c>
      <c r="F26" s="39">
        <v>22</v>
      </c>
      <c r="G26" s="39" t="s">
        <v>44</v>
      </c>
      <c r="H26" s="67"/>
    </row>
    <row r="27" spans="1:8" ht="12.75">
      <c r="A27">
        <f t="shared" si="0"/>
        <v>26</v>
      </c>
      <c r="B27" s="39">
        <v>2692651</v>
      </c>
      <c r="C27" s="47" t="s">
        <v>33</v>
      </c>
      <c r="D27" s="39" t="s">
        <v>11</v>
      </c>
      <c r="E27" s="39">
        <v>1263</v>
      </c>
      <c r="F27" s="39">
        <v>20</v>
      </c>
      <c r="G27" s="39" t="s">
        <v>44</v>
      </c>
      <c r="H27" s="67"/>
    </row>
    <row r="28" spans="1:8" ht="12.75">
      <c r="A28">
        <f t="shared" si="0"/>
        <v>27</v>
      </c>
      <c r="B28" s="39">
        <v>1100777</v>
      </c>
      <c r="C28" s="47" t="s">
        <v>57</v>
      </c>
      <c r="D28" s="39" t="s">
        <v>22</v>
      </c>
      <c r="E28" s="39">
        <v>1239</v>
      </c>
      <c r="F28" s="39">
        <v>18</v>
      </c>
      <c r="G28" s="39" t="s">
        <v>51</v>
      </c>
      <c r="H28" s="67"/>
    </row>
    <row r="29" spans="1:8" ht="12.75">
      <c r="A29">
        <f t="shared" si="0"/>
        <v>28</v>
      </c>
      <c r="B29" s="39">
        <v>2610356</v>
      </c>
      <c r="C29" s="47" t="s">
        <v>78</v>
      </c>
      <c r="D29" s="39" t="s">
        <v>11</v>
      </c>
      <c r="E29" s="39">
        <v>1234</v>
      </c>
      <c r="F29" s="39">
        <v>16</v>
      </c>
      <c r="G29" s="39" t="s">
        <v>74</v>
      </c>
      <c r="H29" s="67"/>
    </row>
    <row r="30" spans="1:8" ht="12.75">
      <c r="A30">
        <f t="shared" si="0"/>
        <v>29</v>
      </c>
      <c r="B30" s="39">
        <v>1173116</v>
      </c>
      <c r="C30" s="47" t="s">
        <v>62</v>
      </c>
      <c r="D30" s="39" t="s">
        <v>22</v>
      </c>
      <c r="E30" s="39">
        <v>1227</v>
      </c>
      <c r="F30" s="39">
        <v>14</v>
      </c>
      <c r="G30" s="39" t="s">
        <v>51</v>
      </c>
      <c r="H30" s="67"/>
    </row>
    <row r="31" spans="1:8" ht="12.75">
      <c r="A31">
        <f t="shared" si="0"/>
        <v>30</v>
      </c>
      <c r="B31" s="39">
        <v>1184785</v>
      </c>
      <c r="C31" s="47" t="s">
        <v>294</v>
      </c>
      <c r="D31" s="39" t="s">
        <v>22</v>
      </c>
      <c r="E31" s="39">
        <v>1204</v>
      </c>
      <c r="F31" s="39">
        <v>12</v>
      </c>
      <c r="G31" s="39" t="s">
        <v>51</v>
      </c>
      <c r="H31" s="67"/>
    </row>
    <row r="32" spans="1:8" ht="12.75">
      <c r="A32">
        <f t="shared" si="0"/>
        <v>31</v>
      </c>
      <c r="B32" s="39">
        <v>1138018</v>
      </c>
      <c r="C32" s="47" t="s">
        <v>61</v>
      </c>
      <c r="D32" s="39" t="s">
        <v>22</v>
      </c>
      <c r="E32" s="39">
        <v>1202</v>
      </c>
      <c r="F32" s="39">
        <v>10</v>
      </c>
      <c r="G32" s="39" t="s">
        <v>51</v>
      </c>
      <c r="H32" s="67"/>
    </row>
    <row r="33" spans="1:8" ht="12.75">
      <c r="A33">
        <f t="shared" si="0"/>
        <v>32</v>
      </c>
      <c r="B33" s="39">
        <v>1132075</v>
      </c>
      <c r="C33" s="47" t="s">
        <v>42</v>
      </c>
      <c r="D33" s="39" t="s">
        <v>18</v>
      </c>
      <c r="E33" s="39">
        <v>1188</v>
      </c>
      <c r="F33" s="39">
        <v>8</v>
      </c>
      <c r="G33" s="39" t="s">
        <v>44</v>
      </c>
      <c r="H33" s="67"/>
    </row>
    <row r="34" spans="1:8" ht="12.75">
      <c r="A34">
        <f t="shared" si="0"/>
        <v>33</v>
      </c>
      <c r="B34" s="39">
        <v>1118957</v>
      </c>
      <c r="C34" s="47" t="s">
        <v>60</v>
      </c>
      <c r="D34" s="39" t="s">
        <v>22</v>
      </c>
      <c r="E34" s="39">
        <v>1162</v>
      </c>
      <c r="F34" s="39">
        <v>6</v>
      </c>
      <c r="G34" s="39" t="s">
        <v>51</v>
      </c>
      <c r="H34" s="67"/>
    </row>
    <row r="35" spans="1:8" ht="12.75">
      <c r="A35">
        <f aca="true" t="shared" si="1" ref="A35:A66">A34+1</f>
        <v>34</v>
      </c>
      <c r="B35" s="39">
        <v>1092739</v>
      </c>
      <c r="C35" s="47" t="s">
        <v>287</v>
      </c>
      <c r="D35" s="39" t="s">
        <v>22</v>
      </c>
      <c r="E35" s="39">
        <v>1158</v>
      </c>
      <c r="F35" s="39">
        <v>4</v>
      </c>
      <c r="G35" s="39" t="s">
        <v>296</v>
      </c>
      <c r="H35" s="67"/>
    </row>
    <row r="36" spans="1:8" ht="12.75">
      <c r="A36">
        <f t="shared" si="1"/>
        <v>35</v>
      </c>
      <c r="B36" s="40">
        <v>1103559</v>
      </c>
      <c r="C36" s="48" t="s">
        <v>158</v>
      </c>
      <c r="D36" s="40" t="s">
        <v>14</v>
      </c>
      <c r="E36" s="40">
        <v>1044</v>
      </c>
      <c r="F36" s="40">
        <v>2</v>
      </c>
      <c r="G36" s="40" t="s">
        <v>144</v>
      </c>
      <c r="H36" s="67"/>
    </row>
    <row r="37" spans="1:8" ht="12.75">
      <c r="A37">
        <f t="shared" si="1"/>
        <v>36</v>
      </c>
      <c r="B37" s="76"/>
      <c r="C37" s="75"/>
      <c r="D37" s="75"/>
      <c r="E37" s="75"/>
      <c r="F37" s="75"/>
      <c r="G37" s="75"/>
      <c r="H37" s="67"/>
    </row>
    <row r="38" spans="1:8" ht="12.75" hidden="1">
      <c r="A38">
        <f t="shared" si="1"/>
        <v>37</v>
      </c>
      <c r="B38" s="76"/>
      <c r="C38" s="75"/>
      <c r="D38" s="75"/>
      <c r="E38" s="75"/>
      <c r="F38" s="75"/>
      <c r="G38" s="75"/>
      <c r="H38" s="67"/>
    </row>
    <row r="39" spans="1:8" ht="12.75" hidden="1">
      <c r="A39">
        <f t="shared" si="1"/>
        <v>38</v>
      </c>
      <c r="B39" s="76"/>
      <c r="C39" s="75"/>
      <c r="D39" s="75"/>
      <c r="E39" s="75"/>
      <c r="F39" s="75"/>
      <c r="G39" s="75"/>
      <c r="H39" s="67"/>
    </row>
    <row r="40" spans="1:8" ht="12.75" hidden="1">
      <c r="A40">
        <f t="shared" si="1"/>
        <v>39</v>
      </c>
      <c r="B40" s="76"/>
      <c r="C40" s="75"/>
      <c r="D40" s="75"/>
      <c r="E40" s="75"/>
      <c r="F40" s="75"/>
      <c r="G40" s="75"/>
      <c r="H40" s="67"/>
    </row>
    <row r="41" spans="1:8" ht="12.75" hidden="1">
      <c r="A41">
        <f t="shared" si="1"/>
        <v>40</v>
      </c>
      <c r="B41" s="76"/>
      <c r="C41" s="75"/>
      <c r="D41" s="75"/>
      <c r="E41" s="75"/>
      <c r="F41" s="75"/>
      <c r="G41" s="75"/>
      <c r="H41" s="67"/>
    </row>
    <row r="42" spans="1:8" ht="12.75" hidden="1">
      <c r="A42">
        <f t="shared" si="1"/>
        <v>41</v>
      </c>
      <c r="B42" s="76"/>
      <c r="C42" s="75"/>
      <c r="D42" s="75"/>
      <c r="E42" s="75"/>
      <c r="F42" s="75"/>
      <c r="G42" s="75"/>
      <c r="H42" s="67"/>
    </row>
    <row r="43" spans="1:8" ht="12.75" hidden="1">
      <c r="A43">
        <f t="shared" si="1"/>
        <v>42</v>
      </c>
      <c r="B43" s="76"/>
      <c r="C43" s="75"/>
      <c r="D43" s="75"/>
      <c r="E43" s="75"/>
      <c r="F43" s="75"/>
      <c r="G43" s="75"/>
      <c r="H43" s="67"/>
    </row>
    <row r="44" spans="1:8" ht="12.75" hidden="1">
      <c r="A44">
        <f t="shared" si="1"/>
        <v>43</v>
      </c>
      <c r="B44" s="76"/>
      <c r="C44" s="75"/>
      <c r="D44" s="75"/>
      <c r="E44" s="75"/>
      <c r="F44" s="75"/>
      <c r="G44" s="75"/>
      <c r="H44" s="67"/>
    </row>
    <row r="45" spans="1:8" ht="12.75" hidden="1">
      <c r="A45">
        <f t="shared" si="1"/>
        <v>44</v>
      </c>
      <c r="B45" s="76"/>
      <c r="C45" s="75"/>
      <c r="D45" s="75"/>
      <c r="E45" s="75"/>
      <c r="F45" s="75"/>
      <c r="G45" s="75"/>
      <c r="H45" s="67"/>
    </row>
    <row r="46" spans="1:8" ht="12.75" hidden="1">
      <c r="A46">
        <f t="shared" si="1"/>
        <v>45</v>
      </c>
      <c r="B46" s="76"/>
      <c r="C46" s="75"/>
      <c r="D46" s="75"/>
      <c r="E46" s="75"/>
      <c r="F46" s="75"/>
      <c r="G46" s="75"/>
      <c r="H46" s="67"/>
    </row>
    <row r="47" spans="1:8" ht="12.75" hidden="1">
      <c r="A47">
        <f t="shared" si="1"/>
        <v>46</v>
      </c>
      <c r="B47" s="76"/>
      <c r="C47" s="75"/>
      <c r="D47" s="75"/>
      <c r="E47" s="75"/>
      <c r="F47" s="75"/>
      <c r="G47" s="75"/>
      <c r="H47" s="67"/>
    </row>
    <row r="48" spans="1:8" ht="12.75" hidden="1">
      <c r="A48">
        <f t="shared" si="1"/>
        <v>47</v>
      </c>
      <c r="B48" s="76"/>
      <c r="C48" s="75"/>
      <c r="D48" s="75"/>
      <c r="E48" s="75"/>
      <c r="F48" s="75"/>
      <c r="G48" s="75"/>
      <c r="H48" s="67"/>
    </row>
    <row r="49" spans="1:8" ht="12.75" hidden="1">
      <c r="A49">
        <f t="shared" si="1"/>
        <v>48</v>
      </c>
      <c r="B49" s="76"/>
      <c r="C49" s="75"/>
      <c r="D49" s="75"/>
      <c r="E49" s="75"/>
      <c r="F49" s="75"/>
      <c r="G49" s="75"/>
      <c r="H49" s="67"/>
    </row>
    <row r="50" spans="1:8" ht="12.75" hidden="1">
      <c r="A50">
        <f t="shared" si="1"/>
        <v>49</v>
      </c>
      <c r="B50" s="76"/>
      <c r="C50" s="75"/>
      <c r="D50" s="75"/>
      <c r="E50" s="75"/>
      <c r="F50" s="75"/>
      <c r="G50" s="75"/>
      <c r="H50" s="67"/>
    </row>
    <row r="51" spans="1:8" ht="12.75" hidden="1">
      <c r="A51">
        <f t="shared" si="1"/>
        <v>50</v>
      </c>
      <c r="B51" s="76"/>
      <c r="C51" s="75"/>
      <c r="D51" s="75"/>
      <c r="E51" s="75"/>
      <c r="F51" s="75"/>
      <c r="G51" s="75"/>
      <c r="H51" s="67"/>
    </row>
    <row r="52" spans="1:8" ht="12.75" hidden="1">
      <c r="A52">
        <f t="shared" si="1"/>
        <v>51</v>
      </c>
      <c r="B52" s="76"/>
      <c r="C52" s="75"/>
      <c r="D52" s="75"/>
      <c r="E52" s="75"/>
      <c r="F52" s="75"/>
      <c r="G52" s="75"/>
      <c r="H52" s="67"/>
    </row>
    <row r="53" spans="1:8" ht="12.75" hidden="1">
      <c r="A53">
        <f t="shared" si="1"/>
        <v>52</v>
      </c>
      <c r="B53" s="76"/>
      <c r="C53" s="75"/>
      <c r="D53" s="75"/>
      <c r="E53" s="75"/>
      <c r="F53" s="75"/>
      <c r="G53" s="75"/>
      <c r="H53" s="67"/>
    </row>
    <row r="54" spans="1:8" ht="12.75" hidden="1">
      <c r="A54">
        <f t="shared" si="1"/>
        <v>53</v>
      </c>
      <c r="B54" s="76"/>
      <c r="C54" s="75"/>
      <c r="D54" s="75"/>
      <c r="E54" s="75"/>
      <c r="F54" s="75"/>
      <c r="G54" s="75"/>
      <c r="H54" s="67"/>
    </row>
    <row r="55" spans="1:8" ht="12.75" hidden="1">
      <c r="A55">
        <f t="shared" si="1"/>
        <v>54</v>
      </c>
      <c r="B55" s="76"/>
      <c r="C55" s="75"/>
      <c r="D55" s="75"/>
      <c r="E55" s="75"/>
      <c r="F55" s="75"/>
      <c r="G55" s="75"/>
      <c r="H55" s="67"/>
    </row>
    <row r="56" spans="1:8" ht="12.75" hidden="1">
      <c r="A56">
        <f t="shared" si="1"/>
        <v>55</v>
      </c>
      <c r="B56" s="76"/>
      <c r="C56" s="75"/>
      <c r="D56" s="75"/>
      <c r="E56" s="75"/>
      <c r="F56" s="75"/>
      <c r="G56" s="75"/>
      <c r="H56" s="67"/>
    </row>
    <row r="57" spans="1:8" ht="12.75" hidden="1">
      <c r="A57">
        <f t="shared" si="1"/>
        <v>56</v>
      </c>
      <c r="B57" s="76"/>
      <c r="C57" s="75"/>
      <c r="D57" s="75"/>
      <c r="E57" s="75"/>
      <c r="F57" s="75"/>
      <c r="G57" s="75"/>
      <c r="H57" s="67"/>
    </row>
    <row r="58" spans="1:8" ht="12.75" hidden="1">
      <c r="A58">
        <f t="shared" si="1"/>
        <v>57</v>
      </c>
      <c r="B58" s="76"/>
      <c r="C58" s="75"/>
      <c r="D58" s="75"/>
      <c r="E58" s="75"/>
      <c r="F58" s="75"/>
      <c r="G58" s="75"/>
      <c r="H58" s="67"/>
    </row>
    <row r="59" spans="1:8" ht="12.75" hidden="1">
      <c r="A59">
        <f t="shared" si="1"/>
        <v>58</v>
      </c>
      <c r="B59" s="76"/>
      <c r="C59" s="75"/>
      <c r="D59" s="75"/>
      <c r="E59" s="75"/>
      <c r="F59" s="75"/>
      <c r="G59" s="75"/>
      <c r="H59" s="67"/>
    </row>
    <row r="60" spans="1:8" ht="12.75" hidden="1">
      <c r="A60">
        <f t="shared" si="1"/>
        <v>59</v>
      </c>
      <c r="B60" s="76"/>
      <c r="C60" s="75"/>
      <c r="D60" s="75"/>
      <c r="E60" s="75"/>
      <c r="F60" s="75"/>
      <c r="G60" s="75"/>
      <c r="H60" s="67"/>
    </row>
    <row r="61" spans="1:8" ht="12.75" hidden="1">
      <c r="A61">
        <f t="shared" si="1"/>
        <v>60</v>
      </c>
      <c r="B61" s="76"/>
      <c r="C61" s="75"/>
      <c r="D61" s="75"/>
      <c r="E61" s="75"/>
      <c r="F61" s="75"/>
      <c r="G61" s="75"/>
      <c r="H61" s="67"/>
    </row>
    <row r="62" spans="1:7" ht="12.75" hidden="1">
      <c r="A62">
        <f t="shared" si="1"/>
        <v>61</v>
      </c>
      <c r="B62" s="76"/>
      <c r="C62" s="75"/>
      <c r="D62" s="75"/>
      <c r="E62" s="75"/>
      <c r="F62" s="75"/>
      <c r="G62" s="75"/>
    </row>
    <row r="63" spans="1:7" ht="12.75" hidden="1">
      <c r="A63">
        <f t="shared" si="1"/>
        <v>62</v>
      </c>
      <c r="B63" s="76"/>
      <c r="C63" s="75"/>
      <c r="D63" s="75"/>
      <c r="E63" s="75"/>
      <c r="F63" s="75"/>
      <c r="G63" s="75"/>
    </row>
    <row r="64" spans="1:7" ht="12.75" hidden="1">
      <c r="A64">
        <f t="shared" si="1"/>
        <v>63</v>
      </c>
      <c r="B64" s="76"/>
      <c r="C64" s="75"/>
      <c r="D64" s="75"/>
      <c r="E64" s="75"/>
      <c r="F64" s="75"/>
      <c r="G64" s="75"/>
    </row>
    <row r="65" spans="1:7" ht="12.75" hidden="1">
      <c r="A65">
        <f t="shared" si="1"/>
        <v>64</v>
      </c>
      <c r="B65" s="76"/>
      <c r="C65" s="75"/>
      <c r="D65" s="75"/>
      <c r="E65" s="75"/>
      <c r="F65" s="75"/>
      <c r="G65" s="75"/>
    </row>
    <row r="66" spans="1:7" ht="12.75" hidden="1">
      <c r="A66">
        <f t="shared" si="1"/>
        <v>65</v>
      </c>
      <c r="B66" s="76"/>
      <c r="C66" s="75"/>
      <c r="D66" s="75"/>
      <c r="E66" s="75"/>
      <c r="F66" s="75"/>
      <c r="G66" s="75"/>
    </row>
    <row r="67" spans="1:7" ht="12.75" hidden="1">
      <c r="A67">
        <f aca="true" t="shared" si="2" ref="A67:A77">A66+1</f>
        <v>66</v>
      </c>
      <c r="B67" s="76"/>
      <c r="C67" s="75"/>
      <c r="D67" s="75"/>
      <c r="E67" s="75"/>
      <c r="F67" s="75"/>
      <c r="G67" s="75"/>
    </row>
    <row r="68" spans="1:7" ht="12.75" hidden="1">
      <c r="A68">
        <f t="shared" si="2"/>
        <v>67</v>
      </c>
      <c r="B68" s="76"/>
      <c r="C68" s="75"/>
      <c r="D68" s="75"/>
      <c r="E68" s="75"/>
      <c r="F68" s="75"/>
      <c r="G68" s="75"/>
    </row>
    <row r="69" spans="1:7" ht="12.75" hidden="1">
      <c r="A69">
        <f t="shared" si="2"/>
        <v>68</v>
      </c>
      <c r="B69" s="76"/>
      <c r="C69" s="75"/>
      <c r="D69" s="75"/>
      <c r="E69" s="75"/>
      <c r="F69" s="75"/>
      <c r="G69" s="75"/>
    </row>
    <row r="70" spans="1:7" ht="12.75" hidden="1">
      <c r="A70">
        <f t="shared" si="2"/>
        <v>69</v>
      </c>
      <c r="B70" s="76"/>
      <c r="C70" s="75"/>
      <c r="D70" s="75"/>
      <c r="E70" s="75"/>
      <c r="F70" s="75"/>
      <c r="G70" s="75"/>
    </row>
    <row r="71" spans="1:7" ht="12.75" hidden="1">
      <c r="A71">
        <f t="shared" si="2"/>
        <v>70</v>
      </c>
      <c r="B71" s="76"/>
      <c r="C71" s="75"/>
      <c r="D71" s="75"/>
      <c r="E71" s="75"/>
      <c r="F71" s="75"/>
      <c r="G71" s="75"/>
    </row>
    <row r="72" spans="1:7" ht="12.75" hidden="1">
      <c r="A72">
        <f t="shared" si="2"/>
        <v>71</v>
      </c>
      <c r="B72" s="76"/>
      <c r="C72" s="75"/>
      <c r="D72" s="75"/>
      <c r="E72" s="75"/>
      <c r="F72" s="75"/>
      <c r="G72" s="75"/>
    </row>
    <row r="73" spans="1:7" ht="12.75" hidden="1">
      <c r="A73">
        <f t="shared" si="2"/>
        <v>72</v>
      </c>
      <c r="B73" s="76"/>
      <c r="C73" s="75"/>
      <c r="D73" s="75"/>
      <c r="E73" s="75"/>
      <c r="F73" s="75"/>
      <c r="G73" s="75"/>
    </row>
    <row r="74" spans="1:7" ht="12.75" hidden="1">
      <c r="A74">
        <f t="shared" si="2"/>
        <v>73</v>
      </c>
      <c r="B74" s="76"/>
      <c r="C74" s="75"/>
      <c r="D74" s="75"/>
      <c r="E74" s="75"/>
      <c r="F74" s="75"/>
      <c r="G74" s="75"/>
    </row>
    <row r="75" spans="1:7" ht="12.75" hidden="1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 hidden="1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 hidden="1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 hidden="1">
      <c r="B78" s="76"/>
      <c r="C78" s="75"/>
      <c r="D78" s="75"/>
      <c r="E78" s="75"/>
      <c r="F78" s="75"/>
      <c r="G78" s="75"/>
    </row>
    <row r="79" spans="2:7" ht="12.75" hidden="1">
      <c r="B79" s="76"/>
      <c r="C79" s="75"/>
      <c r="D79" s="75"/>
      <c r="E79" s="75"/>
      <c r="F79" s="75"/>
      <c r="G79" s="75"/>
    </row>
    <row r="80" spans="2:7" ht="12.75" hidden="1">
      <c r="B80" s="76"/>
      <c r="C80" s="75"/>
      <c r="D80" s="75"/>
      <c r="E80" s="75"/>
      <c r="F80" s="75"/>
      <c r="G80" s="75"/>
    </row>
    <row r="81" spans="2:7" ht="12.75" hidden="1">
      <c r="B81" s="76"/>
      <c r="C81" s="75"/>
      <c r="D81" s="75"/>
      <c r="E81" s="75"/>
      <c r="F81" s="75"/>
      <c r="G81" s="75"/>
    </row>
    <row r="82" spans="2:7" ht="12.75" hidden="1">
      <c r="B82" s="76"/>
      <c r="C82" s="75"/>
      <c r="D82" s="75"/>
      <c r="E82" s="75"/>
      <c r="F82" s="75"/>
      <c r="G82" s="75"/>
    </row>
    <row r="83" spans="2:7" ht="12.75" hidden="1">
      <c r="B83" s="76"/>
      <c r="C83" s="75"/>
      <c r="D83" s="75"/>
      <c r="E83" s="75"/>
      <c r="F83" s="75"/>
      <c r="G83" s="75"/>
    </row>
    <row r="84" spans="2:7" ht="12.75" hidden="1">
      <c r="B84" s="76"/>
      <c r="C84" s="75"/>
      <c r="D84" s="75"/>
      <c r="E84" s="75"/>
      <c r="F84" s="75"/>
      <c r="G84" s="75"/>
    </row>
    <row r="85" spans="2:7" ht="12.75" hidden="1">
      <c r="B85" s="76"/>
      <c r="C85" s="75"/>
      <c r="D85" s="75"/>
      <c r="E85" s="75"/>
      <c r="F85" s="75"/>
      <c r="G85" s="75"/>
    </row>
    <row r="86" spans="2:7" ht="12.75" hidden="1">
      <c r="B86" s="76"/>
      <c r="C86" s="75"/>
      <c r="D86" s="75"/>
      <c r="E86" s="75"/>
      <c r="F86" s="75"/>
      <c r="G86" s="75"/>
    </row>
    <row r="87" spans="2:7" ht="12.75" hidden="1">
      <c r="B87" s="76"/>
      <c r="C87" s="75"/>
      <c r="D87" s="75"/>
      <c r="E87" s="75"/>
      <c r="F87" s="75"/>
      <c r="G87" s="75"/>
    </row>
    <row r="88" spans="2:7" ht="12.75" hidden="1">
      <c r="B88" s="76"/>
      <c r="C88" s="75"/>
      <c r="D88" s="75"/>
      <c r="E88" s="75"/>
      <c r="F88" s="75"/>
      <c r="G88" s="75"/>
    </row>
    <row r="89" spans="2:7" ht="12.75" hidden="1">
      <c r="B89" s="76"/>
      <c r="C89" s="75"/>
      <c r="D89" s="75"/>
      <c r="E89" s="75"/>
      <c r="F89" s="75"/>
      <c r="G89" s="75"/>
    </row>
    <row r="90" spans="2:7" ht="12.75" hidden="1">
      <c r="B90" s="76"/>
      <c r="C90" s="75"/>
      <c r="D90" s="75"/>
      <c r="E90" s="75"/>
      <c r="F90" s="75"/>
      <c r="G90" s="75"/>
    </row>
    <row r="91" spans="2:7" ht="12.75" hidden="1">
      <c r="B91" s="76"/>
      <c r="C91" s="75"/>
      <c r="D91" s="75"/>
      <c r="E91" s="75"/>
      <c r="F91" s="75"/>
      <c r="G91" s="75"/>
    </row>
    <row r="92" spans="2:7" ht="12.75" hidden="1">
      <c r="B92" s="76"/>
      <c r="C92" s="75"/>
      <c r="D92" s="75"/>
      <c r="E92" s="75"/>
      <c r="F92" s="75"/>
      <c r="G92" s="75"/>
    </row>
    <row r="93" spans="2:7" ht="12.75" hidden="1">
      <c r="B93" s="76"/>
      <c r="C93" s="75"/>
      <c r="D93" s="75"/>
      <c r="E93" s="75"/>
      <c r="F93" s="75"/>
      <c r="G93" s="75"/>
    </row>
    <row r="94" spans="2:7" ht="12.75" hidden="1">
      <c r="B94" s="76"/>
      <c r="C94" s="75"/>
      <c r="D94" s="75"/>
      <c r="E94" s="75"/>
      <c r="F94" s="75"/>
      <c r="G94" s="75"/>
    </row>
    <row r="95" spans="2:7" ht="12.75" hidden="1">
      <c r="B95" s="76"/>
      <c r="C95" s="75"/>
      <c r="D95" s="75"/>
      <c r="E95" s="75"/>
      <c r="F95" s="75"/>
      <c r="G95" s="75"/>
    </row>
    <row r="96" spans="2:7" ht="12.75" hidden="1">
      <c r="B96" s="76"/>
      <c r="C96" s="75"/>
      <c r="D96" s="75"/>
      <c r="E96" s="75"/>
      <c r="F96" s="75"/>
      <c r="G96" s="75"/>
    </row>
    <row r="97" spans="2:7" ht="12.75" hidden="1">
      <c r="B97" s="76"/>
      <c r="C97" s="75"/>
      <c r="D97" s="75"/>
      <c r="E97" s="75"/>
      <c r="F97" s="75"/>
      <c r="G97" s="75"/>
    </row>
    <row r="98" spans="2:7" ht="12.75" hidden="1">
      <c r="B98" s="76"/>
      <c r="C98" s="75"/>
      <c r="D98" s="75"/>
      <c r="E98" s="75"/>
      <c r="F98" s="75"/>
      <c r="G98" s="75"/>
    </row>
    <row r="99" spans="2:7" ht="12.75" hidden="1">
      <c r="B99" s="76"/>
      <c r="C99" s="75"/>
      <c r="D99" s="75"/>
      <c r="E99" s="75"/>
      <c r="F99" s="75"/>
      <c r="G99" s="75"/>
    </row>
    <row r="100" spans="2:7" ht="12.75" hidden="1">
      <c r="B100" s="76"/>
      <c r="C100" s="75"/>
      <c r="D100" s="75"/>
      <c r="E100" s="75"/>
      <c r="F100" s="75"/>
      <c r="G100" s="75"/>
    </row>
    <row r="101" spans="2:7" ht="12.75" hidden="1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7">
        <f>COUNTIF(G2:G475,"X**")</f>
        <v>34</v>
      </c>
      <c r="H476" s="189">
        <f>D496</f>
        <v>35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0</v>
      </c>
      <c r="F477" s="288">
        <f>E477+E479+E481+E483</f>
        <v>6</v>
      </c>
      <c r="H477" s="190">
        <f>G476</f>
        <v>34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0</v>
      </c>
      <c r="E478" s="290"/>
      <c r="F478" s="289"/>
      <c r="H478" s="10">
        <f>F477</f>
        <v>6</v>
      </c>
      <c r="I478" s="41" t="s">
        <v>263</v>
      </c>
      <c r="J478" s="41" t="s">
        <v>265</v>
      </c>
      <c r="K478" s="143">
        <v>0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0</v>
      </c>
      <c r="F479" s="289"/>
      <c r="H479" s="191">
        <f>H477-H478+K478</f>
        <v>28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0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0</v>
      </c>
      <c r="E481" s="288">
        <f>D481+D482</f>
        <v>0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0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3</v>
      </c>
      <c r="E483" s="288">
        <f>D483+D484+D485+D486</f>
        <v>6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1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2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0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7</v>
      </c>
      <c r="E487" s="291">
        <f>D487+D488+D489+D490</f>
        <v>15</v>
      </c>
      <c r="F487" s="288">
        <f>E487+E491+E495</f>
        <v>29</v>
      </c>
    </row>
    <row r="488" spans="2:6" ht="12.75">
      <c r="B488" s="3" t="s">
        <v>254</v>
      </c>
      <c r="C488" s="5" t="s">
        <v>2</v>
      </c>
      <c r="D488" s="5">
        <f t="shared" si="3"/>
        <v>2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5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1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3</v>
      </c>
      <c r="E491" s="291">
        <f>D491+D492+D493+D494</f>
        <v>14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2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3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6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0</v>
      </c>
      <c r="E495" s="7">
        <f>D495</f>
        <v>0</v>
      </c>
      <c r="F495" s="294"/>
    </row>
    <row r="496" spans="2:6" ht="12.75">
      <c r="B496" s="8" t="s">
        <v>259</v>
      </c>
      <c r="C496" s="9"/>
      <c r="D496" s="6">
        <f>SUM(D477:D495)</f>
        <v>35</v>
      </c>
      <c r="E496" s="10">
        <f>SUM(E477:E495)</f>
        <v>35</v>
      </c>
      <c r="F496" s="7">
        <f>SUM(F477:F495)</f>
        <v>35</v>
      </c>
    </row>
  </sheetData>
  <mergeCells count="11"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  <mergeCell ref="E483:E486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6"/>
  <sheetViews>
    <sheetView workbookViewId="0" topLeftCell="A1">
      <selection activeCell="I479" sqref="I479:K479"/>
    </sheetView>
  </sheetViews>
  <sheetFormatPr defaultColWidth="11.00390625" defaultRowHeight="12.75"/>
  <cols>
    <col min="2" max="2" width="13.50390625" style="0" customWidth="1"/>
    <col min="3" max="3" width="18.25390625" style="0" customWidth="1"/>
    <col min="4" max="4" width="7.50390625" style="0" customWidth="1"/>
    <col min="5" max="6" width="5.875" style="0" customWidth="1"/>
    <col min="10" max="10" width="13.50390625" style="0" customWidth="1"/>
    <col min="11" max="11" width="5.375" style="0" customWidth="1"/>
  </cols>
  <sheetData>
    <row r="1" spans="2:7" s="49" customFormat="1" ht="12.75">
      <c r="B1" s="183" t="s">
        <v>433</v>
      </c>
      <c r="C1" s="183" t="s">
        <v>278</v>
      </c>
      <c r="D1" s="183" t="s">
        <v>280</v>
      </c>
      <c r="E1" s="183" t="s">
        <v>281</v>
      </c>
      <c r="F1" s="109" t="s">
        <v>275</v>
      </c>
      <c r="G1" s="184" t="s">
        <v>434</v>
      </c>
    </row>
    <row r="2" spans="1:8" ht="12.75">
      <c r="A2">
        <v>1</v>
      </c>
      <c r="B2" s="182">
        <v>1147876</v>
      </c>
      <c r="C2" s="203" t="s">
        <v>376</v>
      </c>
      <c r="D2" s="208" t="s">
        <v>256</v>
      </c>
      <c r="E2" s="91"/>
      <c r="F2" s="182">
        <v>146</v>
      </c>
      <c r="G2" s="182" t="s">
        <v>211</v>
      </c>
      <c r="H2" s="67"/>
    </row>
    <row r="3" spans="1:8" ht="12.75">
      <c r="A3">
        <f aca="true" t="shared" si="0" ref="A3:A34">A2+1</f>
        <v>2</v>
      </c>
      <c r="B3" s="182">
        <v>2334047</v>
      </c>
      <c r="C3" s="204" t="s">
        <v>375</v>
      </c>
      <c r="D3" s="182" t="s">
        <v>256</v>
      </c>
      <c r="E3" s="91"/>
      <c r="F3" s="182">
        <v>144</v>
      </c>
      <c r="G3" s="182" t="s">
        <v>211</v>
      </c>
      <c r="H3" s="67"/>
    </row>
    <row r="4" spans="1:8" ht="12.75">
      <c r="A4">
        <f t="shared" si="0"/>
        <v>3</v>
      </c>
      <c r="B4" s="182">
        <v>2269452</v>
      </c>
      <c r="C4" s="203" t="s">
        <v>414</v>
      </c>
      <c r="D4" s="208" t="s">
        <v>258</v>
      </c>
      <c r="E4" s="91"/>
      <c r="F4" s="182">
        <v>142</v>
      </c>
      <c r="G4" s="182" t="s">
        <v>99</v>
      </c>
      <c r="H4" s="67"/>
    </row>
    <row r="5" spans="1:8" ht="12.75">
      <c r="A5">
        <f t="shared" si="0"/>
        <v>4</v>
      </c>
      <c r="B5" s="182">
        <v>2269425</v>
      </c>
      <c r="C5" s="203" t="s">
        <v>420</v>
      </c>
      <c r="D5" s="208" t="s">
        <v>247</v>
      </c>
      <c r="E5" s="91"/>
      <c r="F5" s="182">
        <v>140</v>
      </c>
      <c r="G5" s="182" t="s">
        <v>84</v>
      </c>
      <c r="H5" s="73"/>
    </row>
    <row r="6" spans="1:8" ht="12.75">
      <c r="A6">
        <f t="shared" si="0"/>
        <v>5</v>
      </c>
      <c r="B6" s="182">
        <v>2051022</v>
      </c>
      <c r="C6" s="204" t="s">
        <v>432</v>
      </c>
      <c r="D6" s="182" t="s">
        <v>250</v>
      </c>
      <c r="E6" s="91"/>
      <c r="F6" s="182">
        <v>138</v>
      </c>
      <c r="G6" s="182" t="s">
        <v>211</v>
      </c>
      <c r="H6" s="67"/>
    </row>
    <row r="7" spans="1:8" ht="12.75">
      <c r="A7">
        <f t="shared" si="0"/>
        <v>6</v>
      </c>
      <c r="B7" s="182">
        <v>3141662</v>
      </c>
      <c r="C7" s="205" t="s">
        <v>377</v>
      </c>
      <c r="D7" s="182" t="s">
        <v>247</v>
      </c>
      <c r="E7" s="91"/>
      <c r="F7" s="182">
        <v>136</v>
      </c>
      <c r="G7" s="182" t="s">
        <v>211</v>
      </c>
      <c r="H7" s="67"/>
    </row>
    <row r="8" spans="1:8" ht="12.75">
      <c r="A8">
        <f t="shared" si="0"/>
        <v>7</v>
      </c>
      <c r="B8" s="182">
        <v>1320316</v>
      </c>
      <c r="C8" s="204" t="s">
        <v>421</v>
      </c>
      <c r="D8" s="182" t="s">
        <v>247</v>
      </c>
      <c r="E8" s="91"/>
      <c r="F8" s="182">
        <v>134</v>
      </c>
      <c r="G8" s="182" t="s">
        <v>45</v>
      </c>
      <c r="H8" s="67"/>
    </row>
    <row r="9" spans="1:8" ht="12.75">
      <c r="A9">
        <f t="shared" si="0"/>
        <v>8</v>
      </c>
      <c r="B9" s="182">
        <v>2371354</v>
      </c>
      <c r="C9" s="204" t="s">
        <v>411</v>
      </c>
      <c r="D9" s="182" t="s">
        <v>247</v>
      </c>
      <c r="E9" s="91"/>
      <c r="F9" s="182">
        <v>132</v>
      </c>
      <c r="G9" s="182" t="s">
        <v>144</v>
      </c>
      <c r="H9" s="67"/>
    </row>
    <row r="10" spans="1:8" ht="12.75">
      <c r="A10">
        <f t="shared" si="0"/>
        <v>9</v>
      </c>
      <c r="B10" s="182">
        <v>2342662</v>
      </c>
      <c r="C10" s="203" t="s">
        <v>398</v>
      </c>
      <c r="D10" s="208" t="s">
        <v>246</v>
      </c>
      <c r="E10" s="91"/>
      <c r="F10" s="182">
        <v>130</v>
      </c>
      <c r="G10" s="182" t="s">
        <v>144</v>
      </c>
      <c r="H10" s="67"/>
    </row>
    <row r="11" spans="1:8" ht="12.75">
      <c r="A11">
        <f t="shared" si="0"/>
        <v>10</v>
      </c>
      <c r="B11" s="182">
        <v>2567521</v>
      </c>
      <c r="C11" s="205" t="s">
        <v>416</v>
      </c>
      <c r="D11" s="182" t="s">
        <v>247</v>
      </c>
      <c r="E11" s="91"/>
      <c r="F11" s="182">
        <v>128</v>
      </c>
      <c r="G11" s="182" t="s">
        <v>84</v>
      </c>
      <c r="H11" s="67"/>
    </row>
    <row r="12" spans="1:8" ht="12.75">
      <c r="A12">
        <f t="shared" si="0"/>
        <v>11</v>
      </c>
      <c r="B12" s="182">
        <v>2591471</v>
      </c>
      <c r="C12" s="204" t="s">
        <v>419</v>
      </c>
      <c r="D12" s="182" t="s">
        <v>248</v>
      </c>
      <c r="E12" s="91"/>
      <c r="F12" s="182">
        <v>126</v>
      </c>
      <c r="G12" s="182" t="s">
        <v>84</v>
      </c>
      <c r="H12" s="67"/>
    </row>
    <row r="13" spans="1:8" ht="12.75">
      <c r="A13">
        <f t="shared" si="0"/>
        <v>12</v>
      </c>
      <c r="B13" s="182">
        <v>2791082</v>
      </c>
      <c r="C13" s="203" t="s">
        <v>27</v>
      </c>
      <c r="D13" s="208" t="s">
        <v>0</v>
      </c>
      <c r="E13" s="91"/>
      <c r="F13" s="182">
        <v>124</v>
      </c>
      <c r="G13" s="182" t="s">
        <v>211</v>
      </c>
      <c r="H13" s="67"/>
    </row>
    <row r="14" spans="1:8" ht="12.75">
      <c r="A14">
        <f t="shared" si="0"/>
        <v>13</v>
      </c>
      <c r="B14" s="182">
        <v>1332109</v>
      </c>
      <c r="C14" s="204" t="s">
        <v>260</v>
      </c>
      <c r="D14" s="182" t="s">
        <v>7</v>
      </c>
      <c r="E14" s="91"/>
      <c r="F14" s="182">
        <v>122</v>
      </c>
      <c r="G14" s="182" t="s">
        <v>211</v>
      </c>
      <c r="H14" s="67"/>
    </row>
    <row r="15" spans="1:8" ht="12.75">
      <c r="A15">
        <f t="shared" si="0"/>
        <v>14</v>
      </c>
      <c r="B15" s="182">
        <v>2798923</v>
      </c>
      <c r="C15" s="204" t="s">
        <v>393</v>
      </c>
      <c r="D15" s="182" t="s">
        <v>250</v>
      </c>
      <c r="E15" s="91"/>
      <c r="F15" s="182">
        <v>120</v>
      </c>
      <c r="G15" s="182" t="s">
        <v>144</v>
      </c>
      <c r="H15" s="67"/>
    </row>
    <row r="16" spans="1:8" ht="12.75">
      <c r="A16">
        <f t="shared" si="0"/>
        <v>15</v>
      </c>
      <c r="B16" s="182">
        <v>1051068</v>
      </c>
      <c r="C16" s="204" t="s">
        <v>146</v>
      </c>
      <c r="D16" s="182" t="s">
        <v>2</v>
      </c>
      <c r="E16" s="91"/>
      <c r="F16" s="182">
        <v>118</v>
      </c>
      <c r="G16" s="182" t="s">
        <v>144</v>
      </c>
      <c r="H16" s="67"/>
    </row>
    <row r="17" spans="1:8" ht="12.75">
      <c r="A17">
        <f t="shared" si="0"/>
        <v>16</v>
      </c>
      <c r="B17" s="182">
        <v>1135756</v>
      </c>
      <c r="C17" s="204" t="s">
        <v>428</v>
      </c>
      <c r="D17" s="182" t="s">
        <v>247</v>
      </c>
      <c r="E17" s="91"/>
      <c r="F17" s="182">
        <v>116</v>
      </c>
      <c r="G17" s="182" t="s">
        <v>211</v>
      </c>
      <c r="H17" s="67"/>
    </row>
    <row r="18" spans="1:8" ht="12.75">
      <c r="A18">
        <f t="shared" si="0"/>
        <v>17</v>
      </c>
      <c r="B18" s="182">
        <v>2663154</v>
      </c>
      <c r="C18" s="204" t="s">
        <v>402</v>
      </c>
      <c r="D18" s="182" t="s">
        <v>249</v>
      </c>
      <c r="E18" s="91"/>
      <c r="F18" s="182">
        <v>114</v>
      </c>
      <c r="G18" s="182" t="s">
        <v>407</v>
      </c>
      <c r="H18" s="67"/>
    </row>
    <row r="19" spans="1:8" ht="12.75">
      <c r="A19">
        <f t="shared" si="0"/>
        <v>18</v>
      </c>
      <c r="B19" s="182">
        <v>1059624</v>
      </c>
      <c r="C19" s="204" t="s">
        <v>147</v>
      </c>
      <c r="D19" s="182" t="s">
        <v>0</v>
      </c>
      <c r="E19" s="91"/>
      <c r="F19" s="182">
        <v>112</v>
      </c>
      <c r="G19" s="182" t="s">
        <v>144</v>
      </c>
      <c r="H19" s="67"/>
    </row>
    <row r="20" spans="1:8" ht="12.75">
      <c r="A20">
        <f t="shared" si="0"/>
        <v>19</v>
      </c>
      <c r="B20" s="182">
        <v>1059031</v>
      </c>
      <c r="C20" s="204" t="s">
        <v>148</v>
      </c>
      <c r="D20" s="182" t="s">
        <v>2</v>
      </c>
      <c r="E20" s="91"/>
      <c r="F20" s="182">
        <v>110</v>
      </c>
      <c r="G20" s="182" t="s">
        <v>144</v>
      </c>
      <c r="H20" s="67"/>
    </row>
    <row r="21" spans="1:8" ht="12.75">
      <c r="A21">
        <f t="shared" si="0"/>
        <v>20</v>
      </c>
      <c r="B21" s="182">
        <v>2273168</v>
      </c>
      <c r="C21" s="204" t="s">
        <v>145</v>
      </c>
      <c r="D21" s="182" t="s">
        <v>2</v>
      </c>
      <c r="E21" s="91"/>
      <c r="F21" s="182">
        <v>108</v>
      </c>
      <c r="G21" s="182" t="s">
        <v>144</v>
      </c>
      <c r="H21" s="67"/>
    </row>
    <row r="22" spans="1:8" ht="12.75">
      <c r="A22">
        <f t="shared" si="0"/>
        <v>21</v>
      </c>
      <c r="B22" s="182">
        <v>1001492</v>
      </c>
      <c r="C22" s="203" t="s">
        <v>339</v>
      </c>
      <c r="D22" s="208" t="s">
        <v>244</v>
      </c>
      <c r="E22" s="91"/>
      <c r="F22" s="182">
        <v>106</v>
      </c>
      <c r="G22" s="182" t="s">
        <v>99</v>
      </c>
      <c r="H22" s="67"/>
    </row>
    <row r="23" spans="1:8" ht="12.75">
      <c r="A23">
        <f t="shared" si="0"/>
        <v>22</v>
      </c>
      <c r="B23" s="182">
        <v>2029595</v>
      </c>
      <c r="C23" s="204" t="s">
        <v>409</v>
      </c>
      <c r="D23" s="182" t="s">
        <v>249</v>
      </c>
      <c r="E23" s="91"/>
      <c r="F23" s="182">
        <v>104</v>
      </c>
      <c r="G23" s="182" t="s">
        <v>99</v>
      </c>
      <c r="H23" s="67"/>
    </row>
    <row r="24" spans="1:8" ht="12.75">
      <c r="A24">
        <f t="shared" si="0"/>
        <v>23</v>
      </c>
      <c r="B24" s="182">
        <v>2519456</v>
      </c>
      <c r="C24" s="204" t="s">
        <v>394</v>
      </c>
      <c r="D24" s="182" t="s">
        <v>249</v>
      </c>
      <c r="E24" s="91"/>
      <c r="F24" s="182">
        <v>102</v>
      </c>
      <c r="G24" s="182" t="s">
        <v>144</v>
      </c>
      <c r="H24" s="67"/>
    </row>
    <row r="25" spans="1:8" ht="12.75">
      <c r="A25">
        <f t="shared" si="0"/>
        <v>24</v>
      </c>
      <c r="B25" s="182">
        <v>1014556</v>
      </c>
      <c r="C25" s="204" t="s">
        <v>30</v>
      </c>
      <c r="D25" s="182" t="s">
        <v>5</v>
      </c>
      <c r="E25" s="91"/>
      <c r="F25" s="182">
        <v>100</v>
      </c>
      <c r="G25" s="182" t="s">
        <v>26</v>
      </c>
      <c r="H25" s="67"/>
    </row>
    <row r="26" spans="1:8" ht="12.75">
      <c r="A26">
        <f t="shared" si="0"/>
        <v>25</v>
      </c>
      <c r="B26" s="182">
        <v>2519502</v>
      </c>
      <c r="C26" s="204" t="s">
        <v>380</v>
      </c>
      <c r="D26" s="182" t="s">
        <v>252</v>
      </c>
      <c r="E26" s="91"/>
      <c r="F26" s="182">
        <v>98</v>
      </c>
      <c r="G26" s="182" t="s">
        <v>144</v>
      </c>
      <c r="H26" s="67"/>
    </row>
    <row r="27" spans="1:8" ht="12.75">
      <c r="A27">
        <f t="shared" si="0"/>
        <v>26</v>
      </c>
      <c r="B27" s="182">
        <v>2286684</v>
      </c>
      <c r="C27" s="204" t="s">
        <v>1</v>
      </c>
      <c r="D27" s="182" t="s">
        <v>0</v>
      </c>
      <c r="E27" s="91"/>
      <c r="F27" s="182">
        <v>98</v>
      </c>
      <c r="G27" s="182" t="s">
        <v>26</v>
      </c>
      <c r="H27" s="67"/>
    </row>
    <row r="28" spans="1:8" ht="12.75">
      <c r="A28">
        <f t="shared" si="0"/>
        <v>27</v>
      </c>
      <c r="B28" s="182">
        <v>1140101</v>
      </c>
      <c r="C28" s="204" t="s">
        <v>215</v>
      </c>
      <c r="D28" s="182" t="s">
        <v>2</v>
      </c>
      <c r="E28" s="91"/>
      <c r="F28" s="182">
        <v>98</v>
      </c>
      <c r="G28" s="182" t="s">
        <v>211</v>
      </c>
      <c r="H28" s="67"/>
    </row>
    <row r="29" spans="1:8" ht="12.75">
      <c r="A29">
        <f t="shared" si="0"/>
        <v>28</v>
      </c>
      <c r="B29" s="182">
        <v>2653281</v>
      </c>
      <c r="C29" s="204" t="s">
        <v>413</v>
      </c>
      <c r="D29" s="182" t="s">
        <v>249</v>
      </c>
      <c r="E29" s="91"/>
      <c r="F29" s="182">
        <v>92</v>
      </c>
      <c r="G29" s="182" t="s">
        <v>99</v>
      </c>
      <c r="H29" s="67"/>
    </row>
    <row r="30" spans="1:8" ht="12.75">
      <c r="A30">
        <f t="shared" si="0"/>
        <v>29</v>
      </c>
      <c r="B30" s="182">
        <v>1011559</v>
      </c>
      <c r="C30" s="204" t="s">
        <v>100</v>
      </c>
      <c r="D30" s="182" t="s">
        <v>0</v>
      </c>
      <c r="E30" s="91"/>
      <c r="F30" s="182">
        <v>92</v>
      </c>
      <c r="G30" s="182" t="s">
        <v>99</v>
      </c>
      <c r="H30" s="67"/>
    </row>
    <row r="31" spans="1:8" ht="12.75">
      <c r="A31">
        <f t="shared" si="0"/>
        <v>30</v>
      </c>
      <c r="B31" s="182">
        <v>1840769</v>
      </c>
      <c r="C31" s="204" t="s">
        <v>383</v>
      </c>
      <c r="D31" s="182" t="s">
        <v>252</v>
      </c>
      <c r="E31" s="91"/>
      <c r="F31" s="182">
        <v>88</v>
      </c>
      <c r="G31" s="182" t="s">
        <v>44</v>
      </c>
      <c r="H31" s="67"/>
    </row>
    <row r="32" spans="1:8" ht="12.75">
      <c r="A32">
        <f t="shared" si="0"/>
        <v>31</v>
      </c>
      <c r="B32" s="182">
        <v>1118766</v>
      </c>
      <c r="C32" s="204" t="s">
        <v>110</v>
      </c>
      <c r="D32" s="182" t="s">
        <v>5</v>
      </c>
      <c r="E32" s="91"/>
      <c r="F32" s="182">
        <v>86</v>
      </c>
      <c r="G32" s="182" t="s">
        <v>99</v>
      </c>
      <c r="H32" s="67"/>
    </row>
    <row r="33" spans="1:8" ht="12.75">
      <c r="A33">
        <f t="shared" si="0"/>
        <v>32</v>
      </c>
      <c r="B33" s="182">
        <v>2189545</v>
      </c>
      <c r="C33" s="204" t="s">
        <v>3</v>
      </c>
      <c r="D33" s="182" t="s">
        <v>2</v>
      </c>
      <c r="E33" s="91"/>
      <c r="F33" s="182">
        <v>84</v>
      </c>
      <c r="G33" s="182" t="s">
        <v>26</v>
      </c>
      <c r="H33" s="67"/>
    </row>
    <row r="34" spans="1:8" ht="12.75">
      <c r="A34">
        <f t="shared" si="0"/>
        <v>33</v>
      </c>
      <c r="B34" s="182">
        <v>1383493</v>
      </c>
      <c r="C34" s="203" t="s">
        <v>272</v>
      </c>
      <c r="D34" s="208" t="s">
        <v>11</v>
      </c>
      <c r="E34" s="91"/>
      <c r="F34" s="182">
        <v>82</v>
      </c>
      <c r="G34" s="182" t="s">
        <v>211</v>
      </c>
      <c r="H34" s="67"/>
    </row>
    <row r="35" spans="1:8" ht="12.75">
      <c r="A35">
        <f aca="true" t="shared" si="1" ref="A35:A66">A34+1</f>
        <v>34</v>
      </c>
      <c r="B35" s="182">
        <v>1065469</v>
      </c>
      <c r="C35" s="204" t="s">
        <v>77</v>
      </c>
      <c r="D35" s="182" t="s">
        <v>2</v>
      </c>
      <c r="E35" s="91"/>
      <c r="F35" s="182">
        <v>80</v>
      </c>
      <c r="G35" s="182" t="s">
        <v>74</v>
      </c>
      <c r="H35" s="67"/>
    </row>
    <row r="36" spans="1:8" ht="12.75">
      <c r="A36">
        <f t="shared" si="1"/>
        <v>35</v>
      </c>
      <c r="B36" s="182">
        <v>1087825</v>
      </c>
      <c r="C36" s="204" t="s">
        <v>75</v>
      </c>
      <c r="D36" s="182" t="s">
        <v>5</v>
      </c>
      <c r="E36" s="91"/>
      <c r="F36" s="182">
        <v>78</v>
      </c>
      <c r="G36" s="182" t="s">
        <v>74</v>
      </c>
      <c r="H36" s="67"/>
    </row>
    <row r="37" spans="1:8" ht="12.75">
      <c r="A37">
        <f t="shared" si="1"/>
        <v>36</v>
      </c>
      <c r="B37" s="182">
        <v>2504126</v>
      </c>
      <c r="C37" s="204" t="s">
        <v>424</v>
      </c>
      <c r="D37" s="182" t="s">
        <v>252</v>
      </c>
      <c r="E37" s="91"/>
      <c r="F37" s="182">
        <v>76</v>
      </c>
      <c r="G37" s="182" t="s">
        <v>84</v>
      </c>
      <c r="H37" s="67"/>
    </row>
    <row r="38" spans="1:8" ht="12.75">
      <c r="A38">
        <f t="shared" si="1"/>
        <v>37</v>
      </c>
      <c r="B38" s="182">
        <v>2600526</v>
      </c>
      <c r="C38" s="204" t="s">
        <v>213</v>
      </c>
      <c r="D38" s="182" t="s">
        <v>0</v>
      </c>
      <c r="E38" s="91"/>
      <c r="F38" s="182">
        <v>74</v>
      </c>
      <c r="G38" s="182" t="s">
        <v>211</v>
      </c>
      <c r="H38" s="67"/>
    </row>
    <row r="39" spans="1:8" ht="12.75">
      <c r="A39">
        <f t="shared" si="1"/>
        <v>38</v>
      </c>
      <c r="B39" s="182">
        <v>2122684</v>
      </c>
      <c r="C39" s="204" t="s">
        <v>52</v>
      </c>
      <c r="D39" s="182" t="s">
        <v>0</v>
      </c>
      <c r="E39" s="91"/>
      <c r="F39" s="182">
        <v>72</v>
      </c>
      <c r="G39" s="182" t="s">
        <v>51</v>
      </c>
      <c r="H39" s="67"/>
    </row>
    <row r="40" spans="1:8" ht="12.75">
      <c r="A40">
        <f t="shared" si="1"/>
        <v>39</v>
      </c>
      <c r="B40" s="182">
        <v>1167389</v>
      </c>
      <c r="C40" s="204" t="s">
        <v>284</v>
      </c>
      <c r="D40" s="182" t="s">
        <v>22</v>
      </c>
      <c r="E40" s="91"/>
      <c r="F40" s="182">
        <v>70</v>
      </c>
      <c r="G40" s="182" t="s">
        <v>296</v>
      </c>
      <c r="H40" s="67"/>
    </row>
    <row r="41" spans="1:8" ht="12.75">
      <c r="A41">
        <f t="shared" si="1"/>
        <v>40</v>
      </c>
      <c r="B41" s="182">
        <v>2189554</v>
      </c>
      <c r="C41" s="204" t="s">
        <v>270</v>
      </c>
      <c r="D41" s="182" t="s">
        <v>0</v>
      </c>
      <c r="E41" s="91"/>
      <c r="F41" s="182">
        <v>68</v>
      </c>
      <c r="G41" s="182" t="s">
        <v>26</v>
      </c>
      <c r="H41" s="67"/>
    </row>
    <row r="42" spans="1:8" ht="12.75">
      <c r="A42">
        <f t="shared" si="1"/>
        <v>41</v>
      </c>
      <c r="B42" s="182">
        <v>2663163</v>
      </c>
      <c r="C42" s="204" t="s">
        <v>403</v>
      </c>
      <c r="D42" s="182" t="s">
        <v>2</v>
      </c>
      <c r="E42" s="91"/>
      <c r="F42" s="182">
        <v>66</v>
      </c>
      <c r="G42" s="182" t="s">
        <v>407</v>
      </c>
      <c r="H42" s="67"/>
    </row>
    <row r="43" spans="1:8" ht="12.75">
      <c r="A43">
        <f t="shared" si="1"/>
        <v>42</v>
      </c>
      <c r="B43" s="182">
        <v>1262212</v>
      </c>
      <c r="C43" s="204" t="s">
        <v>271</v>
      </c>
      <c r="D43" s="182" t="s">
        <v>14</v>
      </c>
      <c r="E43" s="91"/>
      <c r="F43" s="182">
        <v>66</v>
      </c>
      <c r="G43" s="182" t="s">
        <v>211</v>
      </c>
      <c r="H43" s="67"/>
    </row>
    <row r="44" spans="1:8" ht="12.75">
      <c r="A44">
        <f t="shared" si="1"/>
        <v>43</v>
      </c>
      <c r="B44" s="182">
        <v>2692671</v>
      </c>
      <c r="C44" s="204" t="s">
        <v>35</v>
      </c>
      <c r="D44" s="182" t="s">
        <v>11</v>
      </c>
      <c r="E44" s="91"/>
      <c r="F44" s="182">
        <v>62</v>
      </c>
      <c r="G44" s="182" t="s">
        <v>44</v>
      </c>
      <c r="H44" s="67"/>
    </row>
    <row r="45" spans="1:8" ht="12.75">
      <c r="A45">
        <f t="shared" si="1"/>
        <v>44</v>
      </c>
      <c r="B45" s="182">
        <v>1165108</v>
      </c>
      <c r="C45" s="204" t="s">
        <v>214</v>
      </c>
      <c r="D45" s="182" t="s">
        <v>0</v>
      </c>
      <c r="E45" s="91"/>
      <c r="F45" s="182">
        <v>60</v>
      </c>
      <c r="G45" s="182" t="s">
        <v>211</v>
      </c>
      <c r="H45" s="67"/>
    </row>
    <row r="46" spans="1:8" ht="12.75">
      <c r="A46">
        <f t="shared" si="1"/>
        <v>45</v>
      </c>
      <c r="B46" s="182">
        <v>2590344</v>
      </c>
      <c r="C46" s="204" t="s">
        <v>212</v>
      </c>
      <c r="D46" s="182" t="s">
        <v>0</v>
      </c>
      <c r="E46" s="91"/>
      <c r="F46" s="182">
        <v>58</v>
      </c>
      <c r="G46" s="182" t="s">
        <v>211</v>
      </c>
      <c r="H46" s="67"/>
    </row>
    <row r="47" spans="1:8" ht="12.75">
      <c r="A47">
        <f t="shared" si="1"/>
        <v>46</v>
      </c>
      <c r="B47" s="182">
        <v>1044968</v>
      </c>
      <c r="C47" s="204" t="s">
        <v>95</v>
      </c>
      <c r="D47" s="182" t="s">
        <v>2</v>
      </c>
      <c r="E47" s="91"/>
      <c r="F47" s="182">
        <v>56</v>
      </c>
      <c r="G47" s="182" t="s">
        <v>84</v>
      </c>
      <c r="H47" s="67"/>
    </row>
    <row r="48" spans="1:8" ht="12.75">
      <c r="A48">
        <f t="shared" si="1"/>
        <v>47</v>
      </c>
      <c r="B48" s="182">
        <v>2791037</v>
      </c>
      <c r="C48" s="204" t="s">
        <v>28</v>
      </c>
      <c r="D48" s="182" t="s">
        <v>5</v>
      </c>
      <c r="E48" s="91"/>
      <c r="F48" s="182">
        <v>54</v>
      </c>
      <c r="G48" s="182" t="s">
        <v>44</v>
      </c>
      <c r="H48" s="67"/>
    </row>
    <row r="49" spans="1:8" ht="12.75">
      <c r="A49">
        <f t="shared" si="1"/>
        <v>48</v>
      </c>
      <c r="B49" s="182">
        <v>2592058</v>
      </c>
      <c r="C49" s="204" t="s">
        <v>401</v>
      </c>
      <c r="D49" s="182" t="s">
        <v>249</v>
      </c>
      <c r="E49" s="91"/>
      <c r="F49" s="182">
        <v>52</v>
      </c>
      <c r="G49" s="182" t="s">
        <v>144</v>
      </c>
      <c r="H49" s="67"/>
    </row>
    <row r="50" spans="1:8" ht="12.75">
      <c r="A50">
        <f t="shared" si="1"/>
        <v>49</v>
      </c>
      <c r="B50" s="182">
        <v>2692660</v>
      </c>
      <c r="C50" s="204" t="s">
        <v>29</v>
      </c>
      <c r="D50" s="182" t="s">
        <v>5</v>
      </c>
      <c r="E50" s="91"/>
      <c r="F50" s="182">
        <v>50</v>
      </c>
      <c r="G50" s="182" t="s">
        <v>44</v>
      </c>
      <c r="H50" s="67"/>
    </row>
    <row r="51" spans="1:8" ht="12.75">
      <c r="A51">
        <f t="shared" si="1"/>
        <v>50</v>
      </c>
      <c r="B51" s="182">
        <v>1059951</v>
      </c>
      <c r="C51" s="204" t="s">
        <v>32</v>
      </c>
      <c r="D51" s="182" t="s">
        <v>5</v>
      </c>
      <c r="E51" s="91"/>
      <c r="F51" s="182">
        <v>48</v>
      </c>
      <c r="G51" s="182" t="s">
        <v>211</v>
      </c>
      <c r="H51" s="67"/>
    </row>
    <row r="52" spans="1:8" ht="12.75">
      <c r="A52">
        <f t="shared" si="1"/>
        <v>51</v>
      </c>
      <c r="B52" s="182">
        <v>2692642</v>
      </c>
      <c r="C52" s="204" t="s">
        <v>31</v>
      </c>
      <c r="D52" s="182" t="s">
        <v>5</v>
      </c>
      <c r="E52" s="91"/>
      <c r="F52" s="182">
        <v>46</v>
      </c>
      <c r="G52" s="182" t="s">
        <v>44</v>
      </c>
      <c r="H52" s="67"/>
    </row>
    <row r="53" spans="1:8" ht="12.75">
      <c r="A53">
        <f t="shared" si="1"/>
        <v>52</v>
      </c>
      <c r="B53" s="182">
        <v>1125375</v>
      </c>
      <c r="C53" s="204" t="s">
        <v>36</v>
      </c>
      <c r="D53" s="182" t="s">
        <v>11</v>
      </c>
      <c r="E53" s="91"/>
      <c r="F53" s="182">
        <v>44</v>
      </c>
      <c r="G53" s="182" t="s">
        <v>44</v>
      </c>
      <c r="H53" s="67"/>
    </row>
    <row r="54" spans="1:8" ht="12.75">
      <c r="A54">
        <f t="shared" si="1"/>
        <v>53</v>
      </c>
      <c r="B54" s="182">
        <v>1060284</v>
      </c>
      <c r="C54" s="204" t="s">
        <v>38</v>
      </c>
      <c r="D54" s="182" t="s">
        <v>14</v>
      </c>
      <c r="E54" s="91"/>
      <c r="F54" s="182">
        <v>44</v>
      </c>
      <c r="G54" s="182" t="s">
        <v>211</v>
      </c>
      <c r="H54" s="67"/>
    </row>
    <row r="55" spans="1:8" ht="12.75">
      <c r="A55">
        <f t="shared" si="1"/>
        <v>54</v>
      </c>
      <c r="B55" s="182">
        <v>2692651</v>
      </c>
      <c r="C55" s="204" t="s">
        <v>33</v>
      </c>
      <c r="D55" s="182" t="s">
        <v>11</v>
      </c>
      <c r="E55" s="91"/>
      <c r="F55" s="182">
        <v>40</v>
      </c>
      <c r="G55" s="182" t="s">
        <v>44</v>
      </c>
      <c r="H55" s="67"/>
    </row>
    <row r="56" spans="1:8" ht="12.75">
      <c r="A56">
        <f t="shared" si="1"/>
        <v>55</v>
      </c>
      <c r="B56" s="182">
        <v>2308963</v>
      </c>
      <c r="C56" s="204" t="s">
        <v>204</v>
      </c>
      <c r="D56" s="182" t="s">
        <v>11</v>
      </c>
      <c r="E56" s="91"/>
      <c r="F56" s="182">
        <v>38</v>
      </c>
      <c r="G56" s="182" t="s">
        <v>203</v>
      </c>
      <c r="H56" s="67"/>
    </row>
    <row r="57" spans="1:8" ht="12.75">
      <c r="A57">
        <f t="shared" si="1"/>
        <v>56</v>
      </c>
      <c r="B57" s="182">
        <v>2576892</v>
      </c>
      <c r="C57" s="204" t="s">
        <v>85</v>
      </c>
      <c r="D57" s="182" t="s">
        <v>0</v>
      </c>
      <c r="E57" s="91"/>
      <c r="F57" s="182">
        <v>36</v>
      </c>
      <c r="G57" s="182" t="s">
        <v>84</v>
      </c>
      <c r="H57" s="67"/>
    </row>
    <row r="58" spans="1:8" ht="12.75">
      <c r="A58">
        <f t="shared" si="1"/>
        <v>57</v>
      </c>
      <c r="B58" s="182">
        <v>1104389</v>
      </c>
      <c r="C58" s="204" t="s">
        <v>103</v>
      </c>
      <c r="D58" s="182" t="s">
        <v>2</v>
      </c>
      <c r="E58" s="91"/>
      <c r="F58" s="182">
        <v>34</v>
      </c>
      <c r="G58" s="182" t="s">
        <v>99</v>
      </c>
      <c r="H58" s="67"/>
    </row>
    <row r="59" spans="1:8" ht="12.75">
      <c r="A59">
        <f t="shared" si="1"/>
        <v>58</v>
      </c>
      <c r="B59" s="182">
        <v>1067985</v>
      </c>
      <c r="C59" s="204" t="s">
        <v>108</v>
      </c>
      <c r="D59" s="182" t="s">
        <v>7</v>
      </c>
      <c r="E59" s="91"/>
      <c r="F59" s="182">
        <v>32</v>
      </c>
      <c r="G59" s="182" t="s">
        <v>99</v>
      </c>
      <c r="H59" s="67"/>
    </row>
    <row r="60" spans="1:8" ht="12.75">
      <c r="A60">
        <f t="shared" si="1"/>
        <v>59</v>
      </c>
      <c r="B60" s="182">
        <v>1069948</v>
      </c>
      <c r="C60" s="204" t="s">
        <v>216</v>
      </c>
      <c r="D60" s="182" t="s">
        <v>5</v>
      </c>
      <c r="E60" s="91"/>
      <c r="F60" s="182">
        <v>30</v>
      </c>
      <c r="G60" s="182" t="s">
        <v>211</v>
      </c>
      <c r="H60" s="67"/>
    </row>
    <row r="61" spans="1:8" ht="12.75">
      <c r="A61">
        <f t="shared" si="1"/>
        <v>60</v>
      </c>
      <c r="B61" s="182">
        <v>2600469</v>
      </c>
      <c r="C61" s="204" t="s">
        <v>220</v>
      </c>
      <c r="D61" s="182" t="s">
        <v>18</v>
      </c>
      <c r="E61" s="91"/>
      <c r="F61" s="182">
        <v>28</v>
      </c>
      <c r="G61" s="182" t="s">
        <v>211</v>
      </c>
      <c r="H61" s="67"/>
    </row>
    <row r="62" spans="1:7" ht="12.75">
      <c r="A62">
        <f t="shared" si="1"/>
        <v>61</v>
      </c>
      <c r="B62" s="182">
        <v>2692633</v>
      </c>
      <c r="C62" s="204" t="s">
        <v>34</v>
      </c>
      <c r="D62" s="182" t="s">
        <v>14</v>
      </c>
      <c r="E62" s="91"/>
      <c r="F62" s="182">
        <v>26</v>
      </c>
      <c r="G62" s="182" t="s">
        <v>44</v>
      </c>
    </row>
    <row r="63" spans="1:7" ht="12.75">
      <c r="A63">
        <f t="shared" si="1"/>
        <v>62</v>
      </c>
      <c r="B63" s="182">
        <v>2213461</v>
      </c>
      <c r="C63" s="204" t="s">
        <v>150</v>
      </c>
      <c r="D63" s="182" t="s">
        <v>7</v>
      </c>
      <c r="E63" s="91"/>
      <c r="F63" s="182">
        <v>24</v>
      </c>
      <c r="G63" s="182" t="s">
        <v>144</v>
      </c>
    </row>
    <row r="64" spans="1:7" ht="12.75">
      <c r="A64">
        <f t="shared" si="1"/>
        <v>63</v>
      </c>
      <c r="B64" s="182">
        <v>2189581</v>
      </c>
      <c r="C64" s="204" t="s">
        <v>8</v>
      </c>
      <c r="D64" s="182" t="s">
        <v>7</v>
      </c>
      <c r="E64" s="91"/>
      <c r="F64" s="182">
        <v>22</v>
      </c>
      <c r="G64" s="182" t="s">
        <v>26</v>
      </c>
    </row>
    <row r="65" spans="1:7" ht="12.75">
      <c r="A65">
        <f t="shared" si="1"/>
        <v>64</v>
      </c>
      <c r="B65" s="182">
        <v>1031603</v>
      </c>
      <c r="C65" s="204" t="s">
        <v>104</v>
      </c>
      <c r="D65" s="182" t="s">
        <v>5</v>
      </c>
      <c r="E65" s="91"/>
      <c r="F65" s="182">
        <v>20</v>
      </c>
      <c r="G65" s="182" t="s">
        <v>99</v>
      </c>
    </row>
    <row r="66" spans="1:7" ht="12.75">
      <c r="A66">
        <f t="shared" si="1"/>
        <v>65</v>
      </c>
      <c r="B66" s="182">
        <v>1103559</v>
      </c>
      <c r="C66" s="204" t="s">
        <v>158</v>
      </c>
      <c r="D66" s="182" t="s">
        <v>14</v>
      </c>
      <c r="E66" s="91"/>
      <c r="F66" s="182">
        <v>18</v>
      </c>
      <c r="G66" s="182" t="s">
        <v>144</v>
      </c>
    </row>
    <row r="67" spans="1:7" ht="12.75">
      <c r="A67">
        <f aca="true" t="shared" si="2" ref="A67:A77">A66+1</f>
        <v>66</v>
      </c>
      <c r="B67" s="182">
        <v>1118845</v>
      </c>
      <c r="C67" s="204" t="s">
        <v>39</v>
      </c>
      <c r="D67" s="182" t="s">
        <v>18</v>
      </c>
      <c r="E67" s="91"/>
      <c r="F67" s="182">
        <v>16</v>
      </c>
      <c r="G67" s="182" t="s">
        <v>44</v>
      </c>
    </row>
    <row r="68" spans="1:7" ht="12.75">
      <c r="A68">
        <f t="shared" si="2"/>
        <v>67</v>
      </c>
      <c r="B68" s="182">
        <v>1002319</v>
      </c>
      <c r="C68" s="204" t="s">
        <v>412</v>
      </c>
      <c r="D68" s="182" t="s">
        <v>244</v>
      </c>
      <c r="E68" s="91"/>
      <c r="F68" s="182">
        <v>14</v>
      </c>
      <c r="G68" s="182" t="s">
        <v>99</v>
      </c>
    </row>
    <row r="69" spans="1:7" ht="12.75">
      <c r="A69">
        <f t="shared" si="2"/>
        <v>68</v>
      </c>
      <c r="B69" s="182">
        <v>1107825</v>
      </c>
      <c r="C69" s="204" t="s">
        <v>230</v>
      </c>
      <c r="D69" s="182" t="s">
        <v>18</v>
      </c>
      <c r="E69" s="91"/>
      <c r="F69" s="182">
        <v>12</v>
      </c>
      <c r="G69" s="182" t="s">
        <v>211</v>
      </c>
    </row>
    <row r="70" spans="1:7" ht="12.75">
      <c r="A70">
        <f t="shared" si="2"/>
        <v>69</v>
      </c>
      <c r="B70" s="182">
        <v>1092775</v>
      </c>
      <c r="C70" s="204" t="s">
        <v>37</v>
      </c>
      <c r="D70" s="182" t="s">
        <v>18</v>
      </c>
      <c r="E70" s="91"/>
      <c r="F70" s="182">
        <v>10</v>
      </c>
      <c r="G70" s="182" t="s">
        <v>44</v>
      </c>
    </row>
    <row r="71" spans="1:7" ht="12.75">
      <c r="A71">
        <f t="shared" si="2"/>
        <v>70</v>
      </c>
      <c r="B71" s="182">
        <v>1058581</v>
      </c>
      <c r="C71" s="204" t="s">
        <v>262</v>
      </c>
      <c r="D71" s="182" t="s">
        <v>22</v>
      </c>
      <c r="E71" s="100"/>
      <c r="F71" s="182">
        <v>8</v>
      </c>
      <c r="G71" s="182" t="s">
        <v>44</v>
      </c>
    </row>
    <row r="72" spans="1:7" ht="12.75">
      <c r="A72">
        <f t="shared" si="2"/>
        <v>71</v>
      </c>
      <c r="B72" s="182">
        <v>1092739</v>
      </c>
      <c r="C72" s="204" t="s">
        <v>287</v>
      </c>
      <c r="D72" s="182" t="s">
        <v>22</v>
      </c>
      <c r="E72" s="75"/>
      <c r="F72" s="182">
        <v>6</v>
      </c>
      <c r="G72" s="182" t="s">
        <v>296</v>
      </c>
    </row>
    <row r="73" spans="1:7" ht="12.75">
      <c r="A73">
        <f t="shared" si="2"/>
        <v>72</v>
      </c>
      <c r="B73" s="182">
        <v>1147516</v>
      </c>
      <c r="C73" s="204" t="s">
        <v>232</v>
      </c>
      <c r="D73" s="182" t="s">
        <v>22</v>
      </c>
      <c r="E73" s="75"/>
      <c r="F73" s="182">
        <v>4</v>
      </c>
      <c r="G73" s="182" t="s">
        <v>211</v>
      </c>
    </row>
    <row r="74" spans="1:7" ht="12.75">
      <c r="A74">
        <f t="shared" si="2"/>
        <v>73</v>
      </c>
      <c r="B74" s="206">
        <v>2360504</v>
      </c>
      <c r="C74" s="207" t="s">
        <v>378</v>
      </c>
      <c r="D74" s="206" t="s">
        <v>247</v>
      </c>
      <c r="E74" s="75"/>
      <c r="F74" s="206">
        <v>2</v>
      </c>
      <c r="G74" s="206" t="s">
        <v>211</v>
      </c>
    </row>
    <row r="75" spans="1:7" ht="12.75">
      <c r="A75">
        <f t="shared" si="2"/>
        <v>74</v>
      </c>
      <c r="B75" s="76"/>
      <c r="C75" s="75"/>
      <c r="D75" s="75"/>
      <c r="E75" s="75"/>
      <c r="F75" s="75"/>
      <c r="G75" s="75"/>
    </row>
    <row r="76" spans="1:7" ht="12.75">
      <c r="A76">
        <f t="shared" si="2"/>
        <v>75</v>
      </c>
      <c r="B76" s="76"/>
      <c r="C76" s="75"/>
      <c r="D76" s="75"/>
      <c r="E76" s="75"/>
      <c r="F76" s="75"/>
      <c r="G76" s="75"/>
    </row>
    <row r="77" spans="1:7" ht="12.75">
      <c r="A77">
        <f t="shared" si="2"/>
        <v>76</v>
      </c>
      <c r="B77" s="76"/>
      <c r="C77" s="75"/>
      <c r="D77" s="75"/>
      <c r="E77" s="75"/>
      <c r="F77" s="75"/>
      <c r="G77" s="75"/>
    </row>
    <row r="78" spans="2:7" ht="12.75">
      <c r="B78" s="76"/>
      <c r="C78" s="75"/>
      <c r="D78" s="75"/>
      <c r="E78" s="75"/>
      <c r="F78" s="75"/>
      <c r="G78" s="75"/>
    </row>
    <row r="79" spans="2:7" ht="12.75">
      <c r="B79" s="76"/>
      <c r="C79" s="75"/>
      <c r="D79" s="75"/>
      <c r="E79" s="75"/>
      <c r="F79" s="75"/>
      <c r="G79" s="75"/>
    </row>
    <row r="80" spans="2:7" ht="12.75">
      <c r="B80" s="76"/>
      <c r="C80" s="75"/>
      <c r="D80" s="75"/>
      <c r="E80" s="75"/>
      <c r="F80" s="75"/>
      <c r="G80" s="75"/>
    </row>
    <row r="81" spans="2:7" ht="12.75">
      <c r="B81" s="76"/>
      <c r="C81" s="75"/>
      <c r="D81" s="75"/>
      <c r="E81" s="75"/>
      <c r="F81" s="75"/>
      <c r="G81" s="75"/>
    </row>
    <row r="82" spans="2:7" ht="12.75">
      <c r="B82" s="76"/>
      <c r="C82" s="75"/>
      <c r="D82" s="75"/>
      <c r="E82" s="75"/>
      <c r="F82" s="75"/>
      <c r="G82" s="75"/>
    </row>
    <row r="83" spans="2:7" ht="12.75">
      <c r="B83" s="76"/>
      <c r="C83" s="75"/>
      <c r="D83" s="75"/>
      <c r="E83" s="75"/>
      <c r="F83" s="75"/>
      <c r="G83" s="75"/>
    </row>
    <row r="84" spans="2:7" ht="12.75">
      <c r="B84" s="76"/>
      <c r="C84" s="75"/>
      <c r="D84" s="75"/>
      <c r="E84" s="75"/>
      <c r="F84" s="75"/>
      <c r="G84" s="75"/>
    </row>
    <row r="85" spans="2:7" ht="12.75">
      <c r="B85" s="76"/>
      <c r="C85" s="75"/>
      <c r="D85" s="75"/>
      <c r="E85" s="75"/>
      <c r="F85" s="75"/>
      <c r="G85" s="75"/>
    </row>
    <row r="86" spans="2:7" ht="12.75">
      <c r="B86" s="76"/>
      <c r="C86" s="75"/>
      <c r="D86" s="75"/>
      <c r="E86" s="75"/>
      <c r="F86" s="75"/>
      <c r="G86" s="75"/>
    </row>
    <row r="87" spans="2:7" ht="12.75">
      <c r="B87" s="76"/>
      <c r="C87" s="75"/>
      <c r="D87" s="75"/>
      <c r="E87" s="75"/>
      <c r="F87" s="75"/>
      <c r="G87" s="75"/>
    </row>
    <row r="88" spans="2:7" ht="12.75">
      <c r="B88" s="76"/>
      <c r="C88" s="75"/>
      <c r="D88" s="75"/>
      <c r="E88" s="75"/>
      <c r="F88" s="75"/>
      <c r="G88" s="75"/>
    </row>
    <row r="89" spans="2:7" ht="12.75">
      <c r="B89" s="76"/>
      <c r="C89" s="75"/>
      <c r="D89" s="75"/>
      <c r="E89" s="75"/>
      <c r="F89" s="75"/>
      <c r="G89" s="75"/>
    </row>
    <row r="90" spans="2:7" ht="12.75">
      <c r="B90" s="76"/>
      <c r="C90" s="75"/>
      <c r="D90" s="75"/>
      <c r="E90" s="75"/>
      <c r="F90" s="75"/>
      <c r="G90" s="75"/>
    </row>
    <row r="91" spans="2:7" ht="12.75">
      <c r="B91" s="76"/>
      <c r="C91" s="75"/>
      <c r="D91" s="75"/>
      <c r="E91" s="75"/>
      <c r="F91" s="75"/>
      <c r="G91" s="75"/>
    </row>
    <row r="92" spans="2:7" ht="12.75">
      <c r="B92" s="76"/>
      <c r="C92" s="75"/>
      <c r="D92" s="75"/>
      <c r="E92" s="75"/>
      <c r="F92" s="75"/>
      <c r="G92" s="75"/>
    </row>
    <row r="93" spans="2:7" ht="12.75">
      <c r="B93" s="76"/>
      <c r="C93" s="75"/>
      <c r="D93" s="75"/>
      <c r="E93" s="75"/>
      <c r="F93" s="75"/>
      <c r="G93" s="75"/>
    </row>
    <row r="94" spans="2:7" ht="12.75">
      <c r="B94" s="76"/>
      <c r="C94" s="75"/>
      <c r="D94" s="75"/>
      <c r="E94" s="75"/>
      <c r="F94" s="75"/>
      <c r="G94" s="75"/>
    </row>
    <row r="95" spans="2:7" ht="12.75">
      <c r="B95" s="76"/>
      <c r="C95" s="75"/>
      <c r="D95" s="75"/>
      <c r="E95" s="75"/>
      <c r="F95" s="75"/>
      <c r="G95" s="75"/>
    </row>
    <row r="96" spans="2:7" ht="12.75">
      <c r="B96" s="76"/>
      <c r="C96" s="75"/>
      <c r="D96" s="75"/>
      <c r="E96" s="75"/>
      <c r="F96" s="75"/>
      <c r="G96" s="75"/>
    </row>
    <row r="97" spans="2:7" ht="12.75">
      <c r="B97" s="76"/>
      <c r="C97" s="75"/>
      <c r="D97" s="75"/>
      <c r="E97" s="75"/>
      <c r="F97" s="75"/>
      <c r="G97" s="75"/>
    </row>
    <row r="98" spans="2:7" ht="12.75">
      <c r="B98" s="76"/>
      <c r="C98" s="75"/>
      <c r="D98" s="75"/>
      <c r="E98" s="75"/>
      <c r="F98" s="75"/>
      <c r="G98" s="75"/>
    </row>
    <row r="99" spans="2:7" ht="12.75">
      <c r="B99" s="76"/>
      <c r="C99" s="75"/>
      <c r="D99" s="75"/>
      <c r="E99" s="75"/>
      <c r="F99" s="75"/>
      <c r="G99" s="75"/>
    </row>
    <row r="100" spans="2:7" ht="12.75">
      <c r="B100" s="76"/>
      <c r="C100" s="75"/>
      <c r="D100" s="75"/>
      <c r="E100" s="75"/>
      <c r="F100" s="75"/>
      <c r="G100" s="75"/>
    </row>
    <row r="101" spans="2:7" ht="12.75">
      <c r="B101" s="78"/>
      <c r="C101" s="79"/>
      <c r="D101" s="79"/>
      <c r="E101" s="79"/>
      <c r="F101" s="79"/>
      <c r="G101" s="79"/>
    </row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6" spans="7:11" ht="12.75">
      <c r="G476" s="128">
        <f>COUNTIF(G2:G475,"X**")</f>
        <v>71</v>
      </c>
      <c r="H476" s="189">
        <f>D496</f>
        <v>73</v>
      </c>
      <c r="I476" s="284" t="s">
        <v>268</v>
      </c>
      <c r="J476" s="284"/>
      <c r="K476" s="42"/>
    </row>
    <row r="477" spans="2:11" ht="12.75">
      <c r="B477" s="1" t="s">
        <v>254</v>
      </c>
      <c r="C477" s="2" t="s">
        <v>255</v>
      </c>
      <c r="D477" s="2">
        <f aca="true" t="shared" si="3" ref="D477:D495">COUNTIF($D$2:$D$475,C477)</f>
        <v>0</v>
      </c>
      <c r="E477" s="288">
        <f>D477+D478</f>
        <v>2</v>
      </c>
      <c r="F477" s="288">
        <f>E477+E479+E481+E483</f>
        <v>22</v>
      </c>
      <c r="H477" s="190">
        <f>G476</f>
        <v>71</v>
      </c>
      <c r="I477" s="285" t="s">
        <v>264</v>
      </c>
      <c r="J477" s="285"/>
      <c r="K477" s="43"/>
    </row>
    <row r="478" spans="2:11" ht="12.75">
      <c r="B478" s="3" t="s">
        <v>254</v>
      </c>
      <c r="C478" s="4" t="s">
        <v>256</v>
      </c>
      <c r="D478" s="4">
        <f t="shared" si="3"/>
        <v>2</v>
      </c>
      <c r="E478" s="290"/>
      <c r="F478" s="289"/>
      <c r="H478" s="10">
        <f>F477</f>
        <v>22</v>
      </c>
      <c r="I478" s="41" t="s">
        <v>263</v>
      </c>
      <c r="J478" s="41" t="s">
        <v>265</v>
      </c>
      <c r="K478" s="143">
        <v>1</v>
      </c>
    </row>
    <row r="479" spans="2:11" ht="12.75">
      <c r="B479" s="3" t="s">
        <v>254</v>
      </c>
      <c r="C479" s="2" t="s">
        <v>257</v>
      </c>
      <c r="D479" s="2">
        <f t="shared" si="3"/>
        <v>0</v>
      </c>
      <c r="E479" s="288">
        <f>D479+D480</f>
        <v>1</v>
      </c>
      <c r="F479" s="289"/>
      <c r="H479" s="191">
        <f>H477-H478+K478</f>
        <v>50</v>
      </c>
      <c r="I479" s="286" t="s">
        <v>269</v>
      </c>
      <c r="J479" s="286"/>
      <c r="K479" s="287"/>
    </row>
    <row r="480" spans="2:6" ht="12.75">
      <c r="B480" s="3" t="s">
        <v>254</v>
      </c>
      <c r="C480" s="4" t="s">
        <v>258</v>
      </c>
      <c r="D480" s="4">
        <f t="shared" si="3"/>
        <v>1</v>
      </c>
      <c r="E480" s="290"/>
      <c r="F480" s="289"/>
    </row>
    <row r="481" spans="2:6" ht="12.75">
      <c r="B481" s="3" t="s">
        <v>254</v>
      </c>
      <c r="C481" s="2" t="s">
        <v>246</v>
      </c>
      <c r="D481" s="2">
        <f t="shared" si="3"/>
        <v>1</v>
      </c>
      <c r="E481" s="288">
        <f>D481+D482</f>
        <v>2</v>
      </c>
      <c r="F481" s="289"/>
    </row>
    <row r="482" spans="2:6" ht="12.75">
      <c r="B482" s="3" t="s">
        <v>254</v>
      </c>
      <c r="C482" s="4" t="s">
        <v>248</v>
      </c>
      <c r="D482" s="4">
        <f t="shared" si="3"/>
        <v>1</v>
      </c>
      <c r="E482" s="290"/>
      <c r="F482" s="289"/>
    </row>
    <row r="483" spans="2:6" ht="12.75">
      <c r="B483" s="3" t="s">
        <v>254</v>
      </c>
      <c r="C483" s="2" t="s">
        <v>247</v>
      </c>
      <c r="D483" s="2">
        <f t="shared" si="3"/>
        <v>7</v>
      </c>
      <c r="E483" s="288">
        <f>D483+D484+D485+D486</f>
        <v>17</v>
      </c>
      <c r="F483" s="289"/>
    </row>
    <row r="484" spans="2:6" ht="12.75">
      <c r="B484" s="3" t="s">
        <v>254</v>
      </c>
      <c r="C484" s="5" t="s">
        <v>250</v>
      </c>
      <c r="D484" s="5">
        <f t="shared" si="3"/>
        <v>2</v>
      </c>
      <c r="E484" s="289"/>
      <c r="F484" s="289"/>
    </row>
    <row r="485" spans="2:10" ht="12.75">
      <c r="B485" s="3" t="s">
        <v>254</v>
      </c>
      <c r="C485" s="5" t="s">
        <v>249</v>
      </c>
      <c r="D485" s="5">
        <f t="shared" si="3"/>
        <v>5</v>
      </c>
      <c r="E485" s="289"/>
      <c r="F485" s="289"/>
      <c r="J485" s="71"/>
    </row>
    <row r="486" spans="2:6" ht="12.75">
      <c r="B486" s="3" t="s">
        <v>254</v>
      </c>
      <c r="C486" s="4" t="s">
        <v>252</v>
      </c>
      <c r="D486" s="4">
        <f t="shared" si="3"/>
        <v>3</v>
      </c>
      <c r="E486" s="290"/>
      <c r="F486" s="290"/>
    </row>
    <row r="487" spans="2:6" ht="12.75">
      <c r="B487" s="3" t="s">
        <v>254</v>
      </c>
      <c r="C487" s="2" t="s">
        <v>0</v>
      </c>
      <c r="D487" s="2">
        <f t="shared" si="3"/>
        <v>10</v>
      </c>
      <c r="E487" s="291">
        <f>D487+D488+D489+D490</f>
        <v>32</v>
      </c>
      <c r="F487" s="288">
        <f>E487+E491+E495</f>
        <v>51</v>
      </c>
    </row>
    <row r="488" spans="2:6" ht="12.75">
      <c r="B488" s="3" t="s">
        <v>254</v>
      </c>
      <c r="C488" s="5" t="s">
        <v>2</v>
      </c>
      <c r="D488" s="5">
        <f t="shared" si="3"/>
        <v>9</v>
      </c>
      <c r="E488" s="292"/>
      <c r="F488" s="289"/>
    </row>
    <row r="489" spans="2:6" ht="12.75">
      <c r="B489" s="3" t="s">
        <v>254</v>
      </c>
      <c r="C489" s="5" t="s">
        <v>5</v>
      </c>
      <c r="D489" s="5">
        <f t="shared" si="3"/>
        <v>9</v>
      </c>
      <c r="E489" s="292"/>
      <c r="F489" s="289"/>
    </row>
    <row r="490" spans="2:6" ht="12.75">
      <c r="B490" s="3" t="s">
        <v>254</v>
      </c>
      <c r="C490" s="4" t="s">
        <v>7</v>
      </c>
      <c r="D490" s="4">
        <f t="shared" si="3"/>
        <v>4</v>
      </c>
      <c r="E490" s="293"/>
      <c r="F490" s="289"/>
    </row>
    <row r="491" spans="2:6" ht="12.75">
      <c r="B491" s="3" t="s">
        <v>254</v>
      </c>
      <c r="C491" s="2" t="s">
        <v>11</v>
      </c>
      <c r="D491" s="2">
        <f t="shared" si="3"/>
        <v>5</v>
      </c>
      <c r="E491" s="291">
        <f>D491+D492+D493+D494</f>
        <v>17</v>
      </c>
      <c r="F491" s="289"/>
    </row>
    <row r="492" spans="2:6" ht="12.75">
      <c r="B492" s="3" t="s">
        <v>254</v>
      </c>
      <c r="C492" s="5" t="s">
        <v>14</v>
      </c>
      <c r="D492" s="5">
        <f t="shared" si="3"/>
        <v>4</v>
      </c>
      <c r="E492" s="292"/>
      <c r="F492" s="289"/>
    </row>
    <row r="493" spans="2:6" ht="12.75">
      <c r="B493" s="3" t="s">
        <v>254</v>
      </c>
      <c r="C493" s="5" t="s">
        <v>18</v>
      </c>
      <c r="D493" s="5">
        <f t="shared" si="3"/>
        <v>4</v>
      </c>
      <c r="E493" s="292"/>
      <c r="F493" s="289"/>
    </row>
    <row r="494" spans="2:6" ht="12.75">
      <c r="B494" s="3" t="s">
        <v>254</v>
      </c>
      <c r="C494" s="4" t="s">
        <v>22</v>
      </c>
      <c r="D494" s="4">
        <f t="shared" si="3"/>
        <v>4</v>
      </c>
      <c r="E494" s="293"/>
      <c r="F494" s="289"/>
    </row>
    <row r="495" spans="2:6" ht="12.75">
      <c r="B495" s="3" t="s">
        <v>254</v>
      </c>
      <c r="C495" s="6">
        <v>7</v>
      </c>
      <c r="D495" s="2">
        <f t="shared" si="3"/>
        <v>2</v>
      </c>
      <c r="E495" s="7">
        <f>D495</f>
        <v>2</v>
      </c>
      <c r="F495" s="294"/>
    </row>
    <row r="496" spans="2:6" ht="12.75">
      <c r="B496" s="8" t="s">
        <v>259</v>
      </c>
      <c r="C496" s="9"/>
      <c r="D496" s="6">
        <f>SUM(D477:D495)</f>
        <v>73</v>
      </c>
      <c r="E496" s="10">
        <f>SUM(E477:E495)</f>
        <v>73</v>
      </c>
      <c r="F496" s="7">
        <f>SUM(F477:F495)</f>
        <v>73</v>
      </c>
    </row>
  </sheetData>
  <mergeCells count="11">
    <mergeCell ref="E483:E486"/>
    <mergeCell ref="I476:J476"/>
    <mergeCell ref="I477:J477"/>
    <mergeCell ref="I479:K479"/>
    <mergeCell ref="E487:E490"/>
    <mergeCell ref="F487:F495"/>
    <mergeCell ref="E491:E494"/>
    <mergeCell ref="E477:E478"/>
    <mergeCell ref="F477:F486"/>
    <mergeCell ref="E479:E480"/>
    <mergeCell ref="E481:E482"/>
  </mergeCells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Gautron</dc:creator>
  <cp:keywords/>
  <dc:description/>
  <cp:lastModifiedBy>Sylvie Gautron</cp:lastModifiedBy>
  <cp:lastPrinted>2010-10-10T09:54:15Z</cp:lastPrinted>
  <dcterms:created xsi:type="dcterms:W3CDTF">2010-10-02T12:55:03Z</dcterms:created>
  <dcterms:modified xsi:type="dcterms:W3CDTF">2012-07-14T09:28:14Z</dcterms:modified>
  <cp:category/>
  <cp:version/>
  <cp:contentType/>
  <cp:contentStatus/>
</cp:coreProperties>
</file>