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25" windowWidth="15330" windowHeight="4785" activeTab="0"/>
  </bookViews>
  <sheets>
    <sheet name="CHAMP 19 CLAS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7" authorId="0">
      <text>
        <r>
          <rPr>
            <b/>
            <sz val="8"/>
            <color indexed="8"/>
            <rFont val="Tahoma"/>
            <family val="2"/>
          </rPr>
          <t xml:space="preserve">Gautron:
</t>
        </r>
        <r>
          <rPr>
            <sz val="8"/>
            <color indexed="8"/>
            <rFont val="Tahoma"/>
            <family val="2"/>
          </rPr>
          <t>Les caractéristiques se remplissent automatiquement lors du remplissage de la colonne série (S).</t>
        </r>
      </text>
    </comment>
  </commentList>
</comments>
</file>

<file path=xl/sharedStrings.xml><?xml version="1.0" encoding="utf-8"?>
<sst xmlns="http://schemas.openxmlformats.org/spreadsheetml/2006/main" count="314" uniqueCount="161">
  <si>
    <t xml:space="preserve">      F. F.  SCRABBLE - COMITE LIMOUSIN-PERIGORD</t>
  </si>
  <si>
    <t>CHAMPIONNAT DEPARTEMENTAL DE LA CORREZE</t>
  </si>
  <si>
    <t>BRIVE Salle du Pont du Buy</t>
  </si>
  <si>
    <t xml:space="preserve">T.H. en </t>
  </si>
  <si>
    <t>Caractéristiques
du Tournoi :</t>
  </si>
  <si>
    <t>M =</t>
  </si>
  <si>
    <t>In=</t>
  </si>
  <si>
    <t>parties</t>
  </si>
  <si>
    <t>Total</t>
  </si>
  <si>
    <t>Cl.</t>
  </si>
  <si>
    <t>N.LIC</t>
  </si>
  <si>
    <t>NOM</t>
  </si>
  <si>
    <t>Cat</t>
  </si>
  <si>
    <t>S</t>
  </si>
  <si>
    <t>Cumul</t>
  </si>
  <si>
    <t>SC.
P1</t>
  </si>
  <si>
    <t>CL.
P1</t>
  </si>
  <si>
    <t>SC.
P2</t>
  </si>
  <si>
    <t>CL.
P2</t>
  </si>
  <si>
    <t>Pts Cl.</t>
  </si>
  <si>
    <t>S1</t>
  </si>
  <si>
    <t>S2</t>
  </si>
  <si>
    <t>S3</t>
  </si>
  <si>
    <t>S4</t>
  </si>
  <si>
    <t>M</t>
  </si>
  <si>
    <t>In</t>
  </si>
  <si>
    <t>%S1</t>
  </si>
  <si>
    <t>PS1</t>
  </si>
  <si>
    <t>div</t>
  </si>
  <si>
    <t>%S2</t>
  </si>
  <si>
    <t>PS2</t>
  </si>
  <si>
    <t>%S3</t>
  </si>
  <si>
    <t>PS3</t>
  </si>
  <si>
    <t>%S4</t>
  </si>
  <si>
    <t>PS4</t>
  </si>
  <si>
    <t>TOP</t>
  </si>
  <si>
    <t>BARDON Noëlle</t>
  </si>
  <si>
    <t>V</t>
  </si>
  <si>
    <t>5C</t>
  </si>
  <si>
    <t>X01</t>
  </si>
  <si>
    <t>BICLER Claude</t>
  </si>
  <si>
    <t>D</t>
  </si>
  <si>
    <t>5B</t>
  </si>
  <si>
    <t>X02</t>
  </si>
  <si>
    <t>BOREAU Monique</t>
  </si>
  <si>
    <t>BOURG Bernadette</t>
  </si>
  <si>
    <t>6C</t>
  </si>
  <si>
    <t>X08</t>
  </si>
  <si>
    <t>BOUYGUES Georgette</t>
  </si>
  <si>
    <t>4C</t>
  </si>
  <si>
    <t>CAPPELLE Hervé</t>
  </si>
  <si>
    <t>5A</t>
  </si>
  <si>
    <t>X11</t>
  </si>
  <si>
    <t>CAZAURAN Monique</t>
  </si>
  <si>
    <t>CELIER Ghislaine</t>
  </si>
  <si>
    <t>CHABERT Eveline</t>
  </si>
  <si>
    <t>CHAPOUX Jacques</t>
  </si>
  <si>
    <t>CHASSAGNARD Françoise</t>
  </si>
  <si>
    <t>6B</t>
  </si>
  <si>
    <t>CHEMINAUD Françoise</t>
  </si>
  <si>
    <t>COIGNOUX Camille</t>
  </si>
  <si>
    <t>4D</t>
  </si>
  <si>
    <t>COUSIN Bernadette</t>
  </si>
  <si>
    <t>B16</t>
  </si>
  <si>
    <t>DAREAU Angélina</t>
  </si>
  <si>
    <t>X06</t>
  </si>
  <si>
    <t>DECHAMPS Annie</t>
  </si>
  <si>
    <t>6D</t>
  </si>
  <si>
    <t>X09</t>
  </si>
  <si>
    <t>DELMAS Lucette</t>
  </si>
  <si>
    <t>4B</t>
  </si>
  <si>
    <t>DEVAUX Geneviève</t>
  </si>
  <si>
    <t>4A</t>
  </si>
  <si>
    <t>X31</t>
  </si>
  <si>
    <t>DIET Rénata</t>
  </si>
  <si>
    <t>6A</t>
  </si>
  <si>
    <t>DUBOURDEAU Monique</t>
  </si>
  <si>
    <t>X13</t>
  </si>
  <si>
    <t>DUMONTET Joëlle</t>
  </si>
  <si>
    <t>X39</t>
  </si>
  <si>
    <t>FEUILLADE Christine</t>
  </si>
  <si>
    <t>FOUCHER Raymonde</t>
  </si>
  <si>
    <t>X04</t>
  </si>
  <si>
    <t>FOURNIAL Carine</t>
  </si>
  <si>
    <t>H17</t>
  </si>
  <si>
    <t>GARCIA Marie-Claude</t>
  </si>
  <si>
    <t>GARCIA Noa</t>
  </si>
  <si>
    <t>P</t>
  </si>
  <si>
    <t>GARRAS Annie</t>
  </si>
  <si>
    <t>3B</t>
  </si>
  <si>
    <t>X37</t>
  </si>
  <si>
    <t>GLANGEAUD Simone</t>
  </si>
  <si>
    <t>5D</t>
  </si>
  <si>
    <t>GUIGNARD Evelyne</t>
  </si>
  <si>
    <t>JOUSSAIN Colette</t>
  </si>
  <si>
    <t>KANY Marcel</t>
  </si>
  <si>
    <t>LE BRUN Christiane</t>
  </si>
  <si>
    <t>LEYRIS Jane</t>
  </si>
  <si>
    <t>LAVALLERY Gérard</t>
  </si>
  <si>
    <t>X33</t>
  </si>
  <si>
    <t>LAVALLERY Marie-Thérèse</t>
  </si>
  <si>
    <t>LIMOUSIN Gabrielle</t>
  </si>
  <si>
    <t>MAILLOT Henri</t>
  </si>
  <si>
    <t>MASPATAUD Georgette</t>
  </si>
  <si>
    <t>MAUPIN Françoise</t>
  </si>
  <si>
    <t>X19</t>
  </si>
  <si>
    <t>MONTEIL Pierrette</t>
  </si>
  <si>
    <t>PAUTY Gisèle</t>
  </si>
  <si>
    <t>PEROL Pierrette</t>
  </si>
  <si>
    <t>PERRIN Monique</t>
  </si>
  <si>
    <t>PETUAUD-LETANG Jacqueline</t>
  </si>
  <si>
    <t>POULIQUEN Jean-Pierre</t>
  </si>
  <si>
    <t>3A</t>
  </si>
  <si>
    <t>REDON Régine</t>
  </si>
  <si>
    <t>RICHARD Catherine</t>
  </si>
  <si>
    <t>ROME Denise</t>
  </si>
  <si>
    <t>SPINOUZE Annie</t>
  </si>
  <si>
    <t>STROECKEN Marie-Christine</t>
  </si>
  <si>
    <t>SUONG Laksmy</t>
  </si>
  <si>
    <t>THUILLIER Jean-Pierre</t>
  </si>
  <si>
    <t>VARANGOT Denise</t>
  </si>
  <si>
    <t>VINAMONT Claude</t>
  </si>
  <si>
    <t>Calcul des caractéristiques de l'épreuve</t>
  </si>
  <si>
    <t>Palliers</t>
  </si>
  <si>
    <t>Nombre de :</t>
  </si>
  <si>
    <t>1A</t>
  </si>
  <si>
    <t>1B</t>
  </si>
  <si>
    <t>2A</t>
  </si>
  <si>
    <t>2B</t>
  </si>
  <si>
    <t>Nombre total de joueurs :</t>
  </si>
  <si>
    <t>Arbitres:</t>
  </si>
  <si>
    <t>Champions:</t>
  </si>
  <si>
    <t>GARCIA Jean-Paul</t>
  </si>
  <si>
    <t>CHABERT Jean</t>
  </si>
  <si>
    <t>DUMET Gérard</t>
  </si>
  <si>
    <t>Commission d'arbitrage:</t>
  </si>
  <si>
    <t>DAREAU Jean-Claude</t>
  </si>
  <si>
    <t>LAURENT Monique</t>
  </si>
  <si>
    <t>Remplaçants:</t>
  </si>
  <si>
    <t>JALLET André</t>
  </si>
  <si>
    <t>Série 5 : GUIGNARD Evelyne</t>
  </si>
  <si>
    <t>Série 7 : CELIER Ghislaine</t>
  </si>
  <si>
    <t>Vermeils : THUILLIER Jean-Pierre</t>
  </si>
  <si>
    <t>Diamants : ROME Denise</t>
  </si>
  <si>
    <t>LAURENT Monique DA1</t>
  </si>
  <si>
    <t>DAREAU Jean-Claude DA2</t>
  </si>
  <si>
    <t>Série 3 : POULIQUEN Jean-Pierre</t>
  </si>
  <si>
    <t>Série 4 : DELMAS Lucette</t>
  </si>
  <si>
    <t>Série 6 : FEUILLADE Christine</t>
  </si>
  <si>
    <t>REYNAL Guy</t>
  </si>
  <si>
    <t>S1 :</t>
  </si>
  <si>
    <t>S5 :</t>
  </si>
  <si>
    <t>S2 :</t>
  </si>
  <si>
    <t>S6 :</t>
  </si>
  <si>
    <t>S3 :</t>
  </si>
  <si>
    <t>S7 :</t>
  </si>
  <si>
    <t>S4 :</t>
  </si>
  <si>
    <t>Code
Club</t>
  </si>
  <si>
    <t>Dépt 19: POULIQUEN  JEAN-PIERRE</t>
  </si>
  <si>
    <t>Seniors : REDON Régine</t>
  </si>
  <si>
    <t>BRIVE LA GAILLARDE 6 NOVEMBRE 2011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</si>
</sst>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name val="Maiandra GD"/>
      <family val="2"/>
    </font>
    <font>
      <sz val="10"/>
      <name val="Courier New"/>
      <family val="3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7"/>
      <name val="Arial"/>
      <family val="2"/>
    </font>
    <font>
      <b/>
      <sz val="18"/>
      <color indexed="56"/>
      <name val="Cambria"/>
      <family val="2"/>
    </font>
    <font>
      <b/>
      <sz val="7"/>
      <color indexed="12"/>
      <name val="Arial"/>
      <family val="2"/>
    </font>
    <font>
      <sz val="7"/>
      <name val="Arial"/>
      <family val="2"/>
    </font>
    <font>
      <b/>
      <sz val="7"/>
      <color indexed="10"/>
      <name val="Arial"/>
      <family val="2"/>
    </font>
    <font>
      <sz val="7"/>
      <color indexed="8"/>
      <name val="Arial"/>
      <family val="2"/>
    </font>
    <font>
      <i/>
      <sz val="7"/>
      <name val="Arial"/>
      <family val="2"/>
    </font>
    <font>
      <b/>
      <sz val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/>
    </border>
    <border>
      <left style="thin"/>
      <right style="double">
        <color indexed="8"/>
      </right>
      <top style="thin"/>
      <bottom style="thin"/>
    </border>
    <border>
      <left style="double">
        <color indexed="8"/>
      </left>
      <right style="double">
        <color indexed="8"/>
      </right>
      <top style="thin"/>
      <bottom style="thin"/>
    </border>
    <border>
      <left style="double">
        <color indexed="8"/>
      </left>
      <right style="thin"/>
      <top style="thin"/>
      <bottom style="thin"/>
    </border>
    <border>
      <left style="thin"/>
      <right style="double">
        <color indexed="8"/>
      </right>
      <top style="thin"/>
      <bottom>
        <color indexed="63"/>
      </bottom>
    </border>
    <border>
      <left style="double">
        <color indexed="8"/>
      </left>
      <right style="double">
        <color indexed="8"/>
      </right>
      <top style="thin"/>
      <bottom>
        <color indexed="63"/>
      </bottom>
    </border>
    <border>
      <left style="double">
        <color indexed="8"/>
      </left>
      <right style="thin"/>
      <top style="thin"/>
      <bottom>
        <color indexed="63"/>
      </bottom>
    </border>
    <border>
      <left style="thin"/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/>
      <top>
        <color indexed="63"/>
      </top>
      <bottom>
        <color indexed="63"/>
      </bottom>
    </border>
    <border>
      <left style="thin"/>
      <right style="double">
        <color indexed="8"/>
      </right>
      <top>
        <color indexed="63"/>
      </top>
      <bottom style="thin"/>
    </border>
    <border>
      <left style="double">
        <color indexed="8"/>
      </left>
      <right style="double">
        <color indexed="8"/>
      </right>
      <top>
        <color indexed="63"/>
      </top>
      <bottom style="thin"/>
    </border>
    <border>
      <left style="double">
        <color indexed="8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15" borderId="1" applyNumberFormat="0" applyAlignment="0" applyProtection="0"/>
    <xf numFmtId="0" fontId="3" fillId="0" borderId="2" applyNumberFormat="0" applyFill="0" applyAlignment="0" applyProtection="0"/>
    <xf numFmtId="0" fontId="0" fillId="4" borderId="3" applyNumberFormat="0" applyAlignment="0" applyProtection="0"/>
    <xf numFmtId="0" fontId="5" fillId="7" borderId="1" applyNumberFormat="0" applyAlignment="0" applyProtection="0"/>
    <xf numFmtId="0" fontId="6" fillId="16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7" borderId="0" applyNumberFormat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9" fontId="0" fillId="0" borderId="0" applyFill="0" applyBorder="0" applyAlignment="0" applyProtection="0"/>
    <xf numFmtId="0" fontId="10" fillId="6" borderId="0" applyNumberFormat="0" applyBorder="0" applyAlignment="0" applyProtection="0"/>
    <xf numFmtId="0" fontId="11" fillId="15" borderId="4" applyNumberFormat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17" borderId="9" applyNumberFormat="0" applyAlignment="0" applyProtection="0"/>
  </cellStyleXfs>
  <cellXfs count="157">
    <xf numFmtId="0" fontId="0" fillId="0" borderId="0" xfId="0" applyAlignment="1">
      <alignment/>
    </xf>
    <xf numFmtId="0" fontId="24" fillId="0" borderId="0" xfId="0" applyFont="1" applyAlignment="1">
      <alignment vertical="center"/>
    </xf>
    <xf numFmtId="0" fontId="24" fillId="0" borderId="0" xfId="52" applyFont="1" applyBorder="1" applyAlignment="1">
      <alignment vertical="center"/>
      <protection/>
    </xf>
    <xf numFmtId="0" fontId="24" fillId="0" borderId="0" xfId="52" applyFont="1" applyAlignment="1">
      <alignment vertical="center"/>
      <protection/>
    </xf>
    <xf numFmtId="0" fontId="21" fillId="18" borderId="10" xfId="52" applyFont="1" applyFill="1" applyBorder="1" applyAlignment="1">
      <alignment horizontal="center" vertical="center"/>
      <protection/>
    </xf>
    <xf numFmtId="0" fontId="21" fillId="18" borderId="10" xfId="52" applyFont="1" applyFill="1" applyBorder="1" applyAlignment="1">
      <alignment horizontal="left" vertical="center"/>
      <protection/>
    </xf>
    <xf numFmtId="0" fontId="21" fillId="6" borderId="11" xfId="52" applyFont="1" applyFill="1" applyBorder="1" applyAlignment="1">
      <alignment horizontal="center" vertical="center"/>
      <protection/>
    </xf>
    <xf numFmtId="0" fontId="24" fillId="6" borderId="12" xfId="52" applyFont="1" applyFill="1" applyBorder="1" applyAlignment="1">
      <alignment horizontal="center" vertical="center"/>
      <protection/>
    </xf>
    <xf numFmtId="0" fontId="24" fillId="0" borderId="0" xfId="52" applyFont="1" applyFill="1" applyBorder="1" applyAlignment="1">
      <alignment horizontal="center" vertical="center"/>
      <protection/>
    </xf>
    <xf numFmtId="0" fontId="21" fillId="6" borderId="13" xfId="52" applyFont="1" applyFill="1" applyBorder="1" applyAlignment="1">
      <alignment horizontal="center" vertical="center"/>
      <protection/>
    </xf>
    <xf numFmtId="0" fontId="21" fillId="6" borderId="14" xfId="52" applyFont="1" applyFill="1" applyBorder="1" applyAlignment="1">
      <alignment horizontal="center" vertical="center"/>
      <protection/>
    </xf>
    <xf numFmtId="0" fontId="21" fillId="18" borderId="14" xfId="52" applyFont="1" applyFill="1" applyBorder="1" applyAlignment="1">
      <alignment horizontal="center" vertical="center"/>
      <protection/>
    </xf>
    <xf numFmtId="0" fontId="21" fillId="18" borderId="14" xfId="52" applyFont="1" applyFill="1" applyBorder="1" applyAlignment="1">
      <alignment horizontal="left" vertical="center"/>
      <protection/>
    </xf>
    <xf numFmtId="0" fontId="21" fillId="6" borderId="15" xfId="52" applyFont="1" applyFill="1" applyBorder="1" applyAlignment="1">
      <alignment horizontal="right" vertical="center"/>
      <protection/>
    </xf>
    <xf numFmtId="0" fontId="21" fillId="6" borderId="16" xfId="52" applyFont="1" applyFill="1" applyBorder="1" applyAlignment="1">
      <alignment horizontal="center" vertical="center"/>
      <protection/>
    </xf>
    <xf numFmtId="0" fontId="21" fillId="6" borderId="17" xfId="52" applyFont="1" applyFill="1" applyBorder="1" applyAlignment="1">
      <alignment horizontal="center" vertical="center"/>
      <protection/>
    </xf>
    <xf numFmtId="0" fontId="25" fillId="6" borderId="18" xfId="52" applyFont="1" applyFill="1" applyBorder="1" applyAlignment="1">
      <alignment horizontal="center" vertical="center"/>
      <protection/>
    </xf>
    <xf numFmtId="0" fontId="25" fillId="0" borderId="0" xfId="52" applyFont="1" applyFill="1" applyBorder="1" applyAlignment="1">
      <alignment horizontal="center" vertical="center"/>
      <protection/>
    </xf>
    <xf numFmtId="0" fontId="21" fillId="18" borderId="19" xfId="52" applyFont="1" applyFill="1" applyBorder="1" applyAlignment="1">
      <alignment horizontal="center" vertical="center" wrapText="1"/>
      <protection/>
    </xf>
    <xf numFmtId="0" fontId="21" fillId="18" borderId="20" xfId="52" applyFont="1" applyFill="1" applyBorder="1" applyAlignment="1">
      <alignment horizontal="center" vertical="center" wrapText="1"/>
      <protection/>
    </xf>
    <xf numFmtId="0" fontId="21" fillId="7" borderId="20" xfId="52" applyFont="1" applyFill="1" applyBorder="1" applyAlignment="1">
      <alignment horizontal="center" vertical="center" wrapText="1"/>
      <protection/>
    </xf>
    <xf numFmtId="0" fontId="24" fillId="7" borderId="20" xfId="52" applyFont="1" applyFill="1" applyBorder="1" applyAlignment="1">
      <alignment horizontal="center" vertical="center" wrapText="1"/>
      <protection/>
    </xf>
    <xf numFmtId="0" fontId="21" fillId="7" borderId="21" xfId="52" applyFont="1" applyFill="1" applyBorder="1" applyAlignment="1">
      <alignment horizontal="center" vertical="center" wrapText="1"/>
      <protection/>
    </xf>
    <xf numFmtId="0" fontId="24" fillId="18" borderId="22" xfId="52" applyFont="1" applyFill="1" applyBorder="1" applyAlignment="1">
      <alignment horizontal="center" vertical="center" wrapText="1"/>
      <protection/>
    </xf>
    <xf numFmtId="0" fontId="24" fillId="18" borderId="23" xfId="52" applyFont="1" applyFill="1" applyBorder="1" applyAlignment="1">
      <alignment horizontal="center" vertical="center" wrapText="1"/>
      <protection/>
    </xf>
    <xf numFmtId="0" fontId="24" fillId="0" borderId="24" xfId="52" applyFont="1" applyBorder="1" applyAlignment="1">
      <alignment horizontal="center" vertical="center"/>
      <protection/>
    </xf>
    <xf numFmtId="0" fontId="24" fillId="0" borderId="23" xfId="52" applyFont="1" applyBorder="1" applyAlignment="1">
      <alignment horizontal="center" vertical="center"/>
      <protection/>
    </xf>
    <xf numFmtId="0" fontId="21" fillId="0" borderId="23" xfId="52" applyFont="1" applyBorder="1" applyAlignment="1">
      <alignment horizontal="right" vertical="center"/>
      <protection/>
    </xf>
    <xf numFmtId="0" fontId="21" fillId="0" borderId="23" xfId="52" applyFont="1" applyBorder="1" applyAlignment="1">
      <alignment horizontal="center" vertical="center"/>
      <protection/>
    </xf>
    <xf numFmtId="0" fontId="24" fillId="18" borderId="23" xfId="52" applyFont="1" applyFill="1" applyBorder="1" applyAlignment="1">
      <alignment horizontal="center" vertical="center"/>
      <protection/>
    </xf>
    <xf numFmtId="0" fontId="24" fillId="18" borderId="25" xfId="52" applyFont="1" applyFill="1" applyBorder="1" applyAlignment="1">
      <alignment horizontal="center" vertical="center"/>
      <protection/>
    </xf>
    <xf numFmtId="0" fontId="24" fillId="0" borderId="26" xfId="52" applyFont="1" applyBorder="1" applyAlignment="1">
      <alignment horizontal="center" vertical="center"/>
      <protection/>
    </xf>
    <xf numFmtId="0" fontId="24" fillId="18" borderId="22" xfId="52" applyFont="1" applyFill="1" applyBorder="1" applyAlignment="1">
      <alignment horizontal="center" vertical="center"/>
      <protection/>
    </xf>
    <xf numFmtId="0" fontId="24" fillId="0" borderId="27" xfId="52" applyFont="1" applyBorder="1" applyAlignment="1">
      <alignment horizontal="center" vertical="center"/>
      <protection/>
    </xf>
    <xf numFmtId="0" fontId="24" fillId="0" borderId="28" xfId="53" applyNumberFormat="1" applyFont="1" applyBorder="1" applyAlignment="1" applyProtection="1">
      <alignment horizontal="center" vertical="center"/>
      <protection locked="0"/>
    </xf>
    <xf numFmtId="0" fontId="24" fillId="0" borderId="28" xfId="0" applyFont="1" applyFill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4" fillId="0" borderId="29" xfId="52" applyFont="1" applyBorder="1" applyAlignment="1">
      <alignment horizontal="center" vertical="center"/>
      <protection/>
    </xf>
    <xf numFmtId="0" fontId="24" fillId="0" borderId="28" xfId="52" applyFont="1" applyBorder="1" applyAlignment="1">
      <alignment horizontal="center" vertical="center"/>
      <protection/>
    </xf>
    <xf numFmtId="0" fontId="24" fillId="0" borderId="28" xfId="52" applyFont="1" applyFill="1" applyBorder="1" applyAlignment="1">
      <alignment horizontal="center" vertical="center"/>
      <protection/>
    </xf>
    <xf numFmtId="0" fontId="24" fillId="18" borderId="28" xfId="52" applyFont="1" applyFill="1" applyBorder="1" applyAlignment="1">
      <alignment horizontal="center" vertical="center"/>
      <protection/>
    </xf>
    <xf numFmtId="10" fontId="24" fillId="0" borderId="28" xfId="54" applyNumberFormat="1" applyFont="1" applyFill="1" applyBorder="1" applyAlignment="1" applyProtection="1">
      <alignment horizontal="center" vertical="center"/>
      <protection/>
    </xf>
    <xf numFmtId="0" fontId="24" fillId="18" borderId="30" xfId="52" applyFont="1" applyFill="1" applyBorder="1" applyAlignment="1">
      <alignment horizontal="center" vertical="center"/>
      <protection/>
    </xf>
    <xf numFmtId="1" fontId="24" fillId="18" borderId="31" xfId="52" applyNumberFormat="1" applyFont="1" applyFill="1" applyBorder="1" applyAlignment="1">
      <alignment horizontal="center" vertical="center"/>
      <protection/>
    </xf>
    <xf numFmtId="0" fontId="24" fillId="0" borderId="32" xfId="52" applyFont="1" applyBorder="1" applyAlignment="1">
      <alignment horizontal="center" vertical="center"/>
      <protection/>
    </xf>
    <xf numFmtId="0" fontId="24" fillId="18" borderId="33" xfId="52" applyFont="1" applyFill="1" applyBorder="1" applyAlignment="1">
      <alignment horizontal="center" vertical="center"/>
      <protection/>
    </xf>
    <xf numFmtId="1" fontId="24" fillId="18" borderId="34" xfId="52" applyNumberFormat="1" applyFont="1" applyFill="1" applyBorder="1" applyAlignment="1">
      <alignment horizontal="center" vertical="center"/>
      <protection/>
    </xf>
    <xf numFmtId="1" fontId="24" fillId="0" borderId="32" xfId="52" applyNumberFormat="1" applyFont="1" applyBorder="1" applyAlignment="1">
      <alignment horizontal="center" vertical="center"/>
      <protection/>
    </xf>
    <xf numFmtId="0" fontId="24" fillId="0" borderId="35" xfId="52" applyFont="1" applyBorder="1" applyAlignment="1">
      <alignment horizontal="center" vertical="center"/>
      <protection/>
    </xf>
    <xf numFmtId="0" fontId="24" fillId="18" borderId="36" xfId="52" applyFont="1" applyFill="1" applyBorder="1" applyAlignment="1">
      <alignment horizontal="center" vertical="center"/>
      <protection/>
    </xf>
    <xf numFmtId="1" fontId="24" fillId="0" borderId="35" xfId="52" applyNumberFormat="1" applyFont="1" applyBorder="1" applyAlignment="1">
      <alignment horizontal="center" vertical="center"/>
      <protection/>
    </xf>
    <xf numFmtId="0" fontId="26" fillId="0" borderId="28" xfId="53" applyNumberFormat="1" applyFont="1" applyBorder="1" applyAlignment="1" applyProtection="1">
      <alignment horizontal="center" vertical="center"/>
      <protection locked="0"/>
    </xf>
    <xf numFmtId="0" fontId="26" fillId="0" borderId="28" xfId="0" applyFont="1" applyFill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1" fontId="26" fillId="18" borderId="31" xfId="52" applyNumberFormat="1" applyFont="1" applyFill="1" applyBorder="1" applyAlignment="1">
      <alignment horizontal="center" vertical="center"/>
      <protection/>
    </xf>
    <xf numFmtId="0" fontId="26" fillId="18" borderId="36" xfId="52" applyFont="1" applyFill="1" applyBorder="1" applyAlignment="1">
      <alignment horizontal="center" vertical="center"/>
      <protection/>
    </xf>
    <xf numFmtId="0" fontId="26" fillId="0" borderId="27" xfId="52" applyFont="1" applyBorder="1" applyAlignment="1">
      <alignment horizontal="center" vertical="center"/>
      <protection/>
    </xf>
    <xf numFmtId="0" fontId="26" fillId="0" borderId="28" xfId="52" applyFont="1" applyFill="1" applyBorder="1" applyAlignment="1">
      <alignment horizontal="center" vertical="center"/>
      <protection/>
    </xf>
    <xf numFmtId="0" fontId="26" fillId="18" borderId="28" xfId="52" applyFont="1" applyFill="1" applyBorder="1" applyAlignment="1">
      <alignment horizontal="center" vertical="center"/>
      <protection/>
    </xf>
    <xf numFmtId="10" fontId="26" fillId="0" borderId="28" xfId="54" applyNumberFormat="1" applyFont="1" applyFill="1" applyBorder="1" applyAlignment="1" applyProtection="1">
      <alignment horizontal="center" vertical="center"/>
      <protection/>
    </xf>
    <xf numFmtId="0" fontId="26" fillId="18" borderId="30" xfId="52" applyFont="1" applyFill="1" applyBorder="1" applyAlignment="1">
      <alignment horizontal="center" vertical="center"/>
      <protection/>
    </xf>
    <xf numFmtId="1" fontId="26" fillId="0" borderId="35" xfId="52" applyNumberFormat="1" applyFont="1" applyBorder="1" applyAlignment="1">
      <alignment horizontal="center" vertical="center"/>
      <protection/>
    </xf>
    <xf numFmtId="0" fontId="26" fillId="0" borderId="0" xfId="52" applyFont="1" applyAlignment="1">
      <alignment vertical="center"/>
      <protection/>
    </xf>
    <xf numFmtId="0" fontId="26" fillId="0" borderId="29" xfId="52" applyFont="1" applyBorder="1" applyAlignment="1">
      <alignment horizontal="center" vertical="center"/>
      <protection/>
    </xf>
    <xf numFmtId="0" fontId="26" fillId="0" borderId="28" xfId="52" applyFont="1" applyBorder="1" applyAlignment="1">
      <alignment horizontal="center" vertical="center"/>
      <protection/>
    </xf>
    <xf numFmtId="10" fontId="26" fillId="0" borderId="35" xfId="52" applyNumberFormat="1" applyFont="1" applyFill="1" applyBorder="1" applyAlignment="1">
      <alignment horizontal="center" vertical="center"/>
      <protection/>
    </xf>
    <xf numFmtId="0" fontId="24" fillId="0" borderId="28" xfId="53" applyNumberFormat="1" applyFont="1" applyBorder="1" applyAlignment="1" applyProtection="1">
      <alignment vertical="center"/>
      <protection locked="0"/>
    </xf>
    <xf numFmtId="0" fontId="24" fillId="0" borderId="28" xfId="53" applyNumberFormat="1" applyFont="1" applyFill="1" applyBorder="1" applyAlignment="1" applyProtection="1">
      <alignment horizontal="center" vertical="center"/>
      <protection locked="0"/>
    </xf>
    <xf numFmtId="0" fontId="24" fillId="0" borderId="28" xfId="53" applyNumberFormat="1" applyFont="1" applyFill="1" applyBorder="1" applyAlignment="1" applyProtection="1">
      <alignment vertical="center"/>
      <protection locked="0"/>
    </xf>
    <xf numFmtId="0" fontId="24" fillId="0" borderId="37" xfId="52" applyFont="1" applyBorder="1" applyAlignment="1">
      <alignment horizontal="center" vertical="center"/>
      <protection/>
    </xf>
    <xf numFmtId="0" fontId="24" fillId="0" borderId="38" xfId="53" applyNumberFormat="1" applyFont="1" applyBorder="1" applyAlignment="1" applyProtection="1">
      <alignment horizontal="center" vertical="center"/>
      <protection locked="0"/>
    </xf>
    <xf numFmtId="0" fontId="24" fillId="0" borderId="38" xfId="0" applyFont="1" applyFill="1" applyBorder="1" applyAlignment="1">
      <alignment vertical="center"/>
    </xf>
    <xf numFmtId="0" fontId="24" fillId="0" borderId="14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24" fillId="0" borderId="39" xfId="52" applyFont="1" applyBorder="1" applyAlignment="1">
      <alignment horizontal="center" vertical="center"/>
      <protection/>
    </xf>
    <xf numFmtId="0" fontId="24" fillId="0" borderId="38" xfId="52" applyFont="1" applyBorder="1" applyAlignment="1">
      <alignment horizontal="center" vertical="center"/>
      <protection/>
    </xf>
    <xf numFmtId="0" fontId="24" fillId="0" borderId="38" xfId="52" applyFont="1" applyFill="1" applyBorder="1" applyAlignment="1">
      <alignment horizontal="center" vertical="center"/>
      <protection/>
    </xf>
    <xf numFmtId="0" fontId="24" fillId="18" borderId="38" xfId="52" applyFont="1" applyFill="1" applyBorder="1" applyAlignment="1">
      <alignment horizontal="center" vertical="center"/>
      <protection/>
    </xf>
    <xf numFmtId="10" fontId="24" fillId="0" borderId="38" xfId="54" applyNumberFormat="1" applyFont="1" applyFill="1" applyBorder="1" applyAlignment="1" applyProtection="1">
      <alignment horizontal="center" vertical="center"/>
      <protection/>
    </xf>
    <xf numFmtId="0" fontId="24" fillId="18" borderId="40" xfId="52" applyFont="1" applyFill="1" applyBorder="1" applyAlignment="1">
      <alignment horizontal="center" vertical="center"/>
      <protection/>
    </xf>
    <xf numFmtId="1" fontId="26" fillId="18" borderId="41" xfId="52" applyNumberFormat="1" applyFont="1" applyFill="1" applyBorder="1" applyAlignment="1">
      <alignment horizontal="center" vertical="center"/>
      <protection/>
    </xf>
    <xf numFmtId="10" fontId="26" fillId="0" borderId="17" xfId="52" applyNumberFormat="1" applyFont="1" applyFill="1" applyBorder="1" applyAlignment="1">
      <alignment horizontal="center" vertical="center"/>
      <protection/>
    </xf>
    <xf numFmtId="10" fontId="26" fillId="0" borderId="28" xfId="52" applyNumberFormat="1" applyFont="1" applyFill="1" applyBorder="1" applyAlignment="1">
      <alignment horizontal="center" vertical="center"/>
      <protection/>
    </xf>
    <xf numFmtId="0" fontId="24" fillId="0" borderId="18" xfId="52" applyFont="1" applyBorder="1" applyAlignment="1">
      <alignment horizontal="center" vertical="center"/>
      <protection/>
    </xf>
    <xf numFmtId="0" fontId="24" fillId="0" borderId="18" xfId="52" applyFont="1" applyFill="1" applyBorder="1" applyAlignment="1">
      <alignment horizontal="center" vertical="center"/>
      <protection/>
    </xf>
    <xf numFmtId="0" fontId="24" fillId="18" borderId="18" xfId="52" applyFont="1" applyFill="1" applyBorder="1" applyAlignment="1">
      <alignment horizontal="center" vertical="center"/>
      <protection/>
    </xf>
    <xf numFmtId="10" fontId="24" fillId="0" borderId="18" xfId="54" applyNumberFormat="1" applyFont="1" applyFill="1" applyBorder="1" applyAlignment="1" applyProtection="1">
      <alignment horizontal="center" vertical="center"/>
      <protection/>
    </xf>
    <xf numFmtId="0" fontId="24" fillId="18" borderId="42" xfId="52" applyFont="1" applyFill="1" applyBorder="1" applyAlignment="1">
      <alignment horizontal="center" vertical="center"/>
      <protection/>
    </xf>
    <xf numFmtId="1" fontId="26" fillId="18" borderId="43" xfId="52" applyNumberFormat="1" applyFont="1" applyFill="1" applyBorder="1" applyAlignment="1">
      <alignment horizontal="center" vertical="center"/>
      <protection/>
    </xf>
    <xf numFmtId="10" fontId="26" fillId="0" borderId="18" xfId="52" applyNumberFormat="1" applyFont="1" applyFill="1" applyBorder="1" applyAlignment="1">
      <alignment horizontal="center" vertical="center"/>
      <protection/>
    </xf>
    <xf numFmtId="0" fontId="21" fillId="13" borderId="23" xfId="52" applyFont="1" applyFill="1" applyBorder="1" applyAlignment="1" applyProtection="1">
      <alignment vertical="center"/>
      <protection/>
    </xf>
    <xf numFmtId="0" fontId="24" fillId="13" borderId="23" xfId="52" applyFont="1" applyFill="1" applyBorder="1" applyAlignment="1" applyProtection="1">
      <alignment horizontal="center" vertical="center"/>
      <protection/>
    </xf>
    <xf numFmtId="0" fontId="24" fillId="6" borderId="44" xfId="52" applyFont="1" applyFill="1" applyBorder="1" applyAlignment="1" applyProtection="1">
      <alignment horizontal="right" vertical="center"/>
      <protection/>
    </xf>
    <xf numFmtId="0" fontId="24" fillId="6" borderId="45" xfId="52" applyFont="1" applyFill="1" applyBorder="1" applyAlignment="1" applyProtection="1">
      <alignment horizontal="center" vertical="center"/>
      <protection/>
    </xf>
    <xf numFmtId="0" fontId="24" fillId="0" borderId="23" xfId="52" applyFont="1" applyBorder="1" applyAlignment="1" applyProtection="1">
      <alignment horizontal="center" vertical="center"/>
      <protection/>
    </xf>
    <xf numFmtId="0" fontId="24" fillId="6" borderId="46" xfId="52" applyFont="1" applyFill="1" applyBorder="1" applyAlignment="1" applyProtection="1">
      <alignment horizontal="right" vertical="center"/>
      <protection/>
    </xf>
    <xf numFmtId="0" fontId="24" fillId="6" borderId="47" xfId="52" applyFont="1" applyFill="1" applyBorder="1" applyAlignment="1" applyProtection="1">
      <alignment horizontal="center" vertical="center"/>
      <protection/>
    </xf>
    <xf numFmtId="0" fontId="24" fillId="18" borderId="45" xfId="52" applyFont="1" applyFill="1" applyBorder="1" applyAlignment="1" applyProtection="1">
      <alignment horizontal="center" vertical="center"/>
      <protection/>
    </xf>
    <xf numFmtId="0" fontId="24" fillId="18" borderId="47" xfId="52" applyFont="1" applyFill="1" applyBorder="1" applyAlignment="1" applyProtection="1">
      <alignment horizontal="center" vertical="center"/>
      <protection/>
    </xf>
    <xf numFmtId="0" fontId="24" fillId="18" borderId="48" xfId="52" applyFont="1" applyFill="1" applyBorder="1" applyAlignment="1" applyProtection="1">
      <alignment horizontal="center" vertical="center"/>
      <protection/>
    </xf>
    <xf numFmtId="0" fontId="24" fillId="6" borderId="48" xfId="52" applyFont="1" applyFill="1" applyBorder="1" applyAlignment="1" applyProtection="1">
      <alignment horizontal="center" vertical="center"/>
      <protection/>
    </xf>
    <xf numFmtId="0" fontId="24" fillId="6" borderId="23" xfId="52" applyFont="1" applyFill="1" applyBorder="1" applyAlignment="1" applyProtection="1">
      <alignment horizontal="center" vertical="center"/>
      <protection/>
    </xf>
    <xf numFmtId="0" fontId="24" fillId="0" borderId="25" xfId="52" applyFont="1" applyBorder="1" applyAlignment="1" applyProtection="1">
      <alignment horizontal="center" vertical="center"/>
      <protection/>
    </xf>
    <xf numFmtId="0" fontId="24" fillId="6" borderId="29" xfId="52" applyFont="1" applyFill="1" applyBorder="1" applyAlignment="1" applyProtection="1">
      <alignment horizontal="right" vertical="center"/>
      <protection/>
    </xf>
    <xf numFmtId="0" fontId="24" fillId="6" borderId="12" xfId="52" applyFont="1" applyFill="1" applyBorder="1" applyAlignment="1" applyProtection="1">
      <alignment horizontal="center" vertical="center"/>
      <protection/>
    </xf>
    <xf numFmtId="0" fontId="24" fillId="0" borderId="12" xfId="52" applyFont="1" applyBorder="1" applyAlignment="1" applyProtection="1">
      <alignment horizontal="center" vertical="center"/>
      <protection/>
    </xf>
    <xf numFmtId="0" fontId="24" fillId="0" borderId="0" xfId="52" applyFont="1" applyBorder="1" applyAlignment="1" applyProtection="1">
      <alignment horizontal="center" vertical="center"/>
      <protection/>
    </xf>
    <xf numFmtId="0" fontId="24" fillId="0" borderId="0" xfId="0" applyFont="1" applyFill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4" fillId="0" borderId="0" xfId="52" applyFont="1" applyBorder="1" applyAlignment="1">
      <alignment horizontal="center" vertical="center"/>
      <protection/>
    </xf>
    <xf numFmtId="0" fontId="24" fillId="0" borderId="49" xfId="52" applyFont="1" applyBorder="1" applyAlignment="1">
      <alignment horizontal="center" vertical="center"/>
      <protection/>
    </xf>
    <xf numFmtId="0" fontId="24" fillId="0" borderId="50" xfId="52" applyFont="1" applyBorder="1" applyAlignment="1">
      <alignment vertical="center"/>
      <protection/>
    </xf>
    <xf numFmtId="0" fontId="24" fillId="0" borderId="51" xfId="52" applyFont="1" applyBorder="1" applyAlignment="1">
      <alignment vertical="center"/>
      <protection/>
    </xf>
    <xf numFmtId="0" fontId="24" fillId="0" borderId="50" xfId="0" applyFont="1" applyBorder="1" applyAlignment="1">
      <alignment vertical="center"/>
    </xf>
    <xf numFmtId="0" fontId="24" fillId="0" borderId="13" xfId="52" applyFont="1" applyBorder="1" applyAlignment="1">
      <alignment vertical="center"/>
      <protection/>
    </xf>
    <xf numFmtId="0" fontId="24" fillId="0" borderId="14" xfId="0" applyFont="1" applyBorder="1" applyAlignment="1">
      <alignment vertical="center"/>
    </xf>
    <xf numFmtId="0" fontId="24" fillId="0" borderId="14" xfId="52" applyFont="1" applyBorder="1" applyAlignment="1">
      <alignment vertical="center"/>
      <protection/>
    </xf>
    <xf numFmtId="0" fontId="24" fillId="0" borderId="52" xfId="52" applyFont="1" applyBorder="1" applyAlignment="1">
      <alignment vertical="center"/>
      <protection/>
    </xf>
    <xf numFmtId="0" fontId="24" fillId="0" borderId="49" xfId="52" applyFont="1" applyBorder="1" applyAlignment="1">
      <alignment vertical="center"/>
      <protection/>
    </xf>
    <xf numFmtId="0" fontId="24" fillId="0" borderId="0" xfId="52" applyFont="1" applyFill="1" applyBorder="1" applyAlignment="1">
      <alignment vertical="center"/>
      <protection/>
    </xf>
    <xf numFmtId="0" fontId="24" fillId="0" borderId="0" xfId="52" applyFont="1" applyBorder="1" applyAlignment="1">
      <alignment vertical="center"/>
      <protection/>
    </xf>
    <xf numFmtId="0" fontId="24" fillId="0" borderId="51" xfId="52" applyFont="1" applyBorder="1" applyAlignment="1">
      <alignment vertical="center"/>
      <protection/>
    </xf>
    <xf numFmtId="0" fontId="24" fillId="19" borderId="53" xfId="52" applyFont="1" applyFill="1" applyBorder="1" applyAlignment="1">
      <alignment vertical="center"/>
      <protection/>
    </xf>
    <xf numFmtId="0" fontId="24" fillId="19" borderId="54" xfId="52" applyFont="1" applyFill="1" applyBorder="1" applyAlignment="1">
      <alignment vertical="center"/>
      <protection/>
    </xf>
    <xf numFmtId="0" fontId="24" fillId="19" borderId="55" xfId="52" applyFont="1" applyFill="1" applyBorder="1" applyAlignment="1">
      <alignment vertical="center"/>
      <protection/>
    </xf>
    <xf numFmtId="0" fontId="24" fillId="0" borderId="51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56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1" fillId="0" borderId="51" xfId="0" applyFont="1" applyBorder="1" applyAlignment="1">
      <alignment horizontal="left" vertical="center"/>
    </xf>
    <xf numFmtId="0" fontId="24" fillId="0" borderId="0" xfId="0" applyFont="1" applyBorder="1" applyAlignment="1">
      <alignment vertical="center"/>
    </xf>
    <xf numFmtId="0" fontId="24" fillId="0" borderId="51" xfId="0" applyFont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51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1" fillId="0" borderId="56" xfId="0" applyFont="1" applyFill="1" applyBorder="1" applyAlignment="1">
      <alignment vertical="center"/>
    </xf>
    <xf numFmtId="0" fontId="24" fillId="0" borderId="23" xfId="52" applyFont="1" applyBorder="1" applyAlignment="1" applyProtection="1">
      <alignment horizontal="center" vertical="center"/>
      <protection/>
    </xf>
    <xf numFmtId="0" fontId="21" fillId="13" borderId="23" xfId="52" applyFont="1" applyFill="1" applyBorder="1" applyAlignment="1" applyProtection="1">
      <alignment horizontal="center" vertical="center"/>
      <protection/>
    </xf>
    <xf numFmtId="0" fontId="21" fillId="6" borderId="49" xfId="52" applyFont="1" applyFill="1" applyBorder="1" applyAlignment="1">
      <alignment horizontal="center" vertical="center"/>
      <protection/>
    </xf>
    <xf numFmtId="0" fontId="21" fillId="6" borderId="57" xfId="52" applyFont="1" applyFill="1" applyBorder="1" applyAlignment="1">
      <alignment horizontal="center" vertical="center"/>
      <protection/>
    </xf>
    <xf numFmtId="0" fontId="21" fillId="18" borderId="58" xfId="52" applyFont="1" applyFill="1" applyBorder="1" applyAlignment="1">
      <alignment horizontal="center" vertical="center" wrapText="1"/>
      <protection/>
    </xf>
    <xf numFmtId="0" fontId="21" fillId="18" borderId="59" xfId="52" applyFont="1" applyFill="1" applyBorder="1" applyAlignment="1">
      <alignment horizontal="center" vertical="center" wrapText="1"/>
      <protection/>
    </xf>
    <xf numFmtId="0" fontId="21" fillId="7" borderId="60" xfId="52" applyFont="1" applyFill="1" applyBorder="1" applyAlignment="1">
      <alignment horizontal="center" vertical="center"/>
      <protection/>
    </xf>
    <xf numFmtId="0" fontId="21" fillId="7" borderId="61" xfId="52" applyFont="1" applyFill="1" applyBorder="1" applyAlignment="1">
      <alignment horizontal="center" vertical="center"/>
      <protection/>
    </xf>
    <xf numFmtId="0" fontId="21" fillId="7" borderId="62" xfId="52" applyFont="1" applyFill="1" applyBorder="1" applyAlignment="1">
      <alignment horizontal="center" vertical="center"/>
      <protection/>
    </xf>
    <xf numFmtId="0" fontId="23" fillId="7" borderId="63" xfId="0" applyFont="1" applyFill="1" applyBorder="1" applyAlignment="1">
      <alignment horizontal="center" vertical="center"/>
    </xf>
    <xf numFmtId="0" fontId="23" fillId="7" borderId="64" xfId="0" applyFont="1" applyFill="1" applyBorder="1" applyAlignment="1">
      <alignment horizontal="center" vertical="center"/>
    </xf>
    <xf numFmtId="0" fontId="23" fillId="7" borderId="65" xfId="0" applyFont="1" applyFill="1" applyBorder="1" applyAlignment="1">
      <alignment horizontal="center" vertical="center"/>
    </xf>
    <xf numFmtId="0" fontId="23" fillId="18" borderId="66" xfId="0" applyFont="1" applyFill="1" applyBorder="1" applyAlignment="1">
      <alignment horizontal="center" vertical="center"/>
    </xf>
    <xf numFmtId="0" fontId="23" fillId="18" borderId="67" xfId="0" applyFont="1" applyFill="1" applyBorder="1" applyAlignment="1">
      <alignment horizontal="center" vertical="center"/>
    </xf>
    <xf numFmtId="0" fontId="23" fillId="18" borderId="68" xfId="0" applyFont="1" applyFill="1" applyBorder="1" applyAlignment="1">
      <alignment horizontal="center" vertical="center"/>
    </xf>
    <xf numFmtId="0" fontId="23" fillId="18" borderId="69" xfId="0" applyFont="1" applyFill="1" applyBorder="1" applyAlignment="1">
      <alignment horizontal="center" vertical="center"/>
    </xf>
    <xf numFmtId="0" fontId="23" fillId="18" borderId="70" xfId="0" applyFont="1" applyFill="1" applyBorder="1" applyAlignment="1">
      <alignment horizontal="center" vertical="center"/>
    </xf>
    <xf numFmtId="0" fontId="23" fillId="18" borderId="71" xfId="0" applyFont="1" applyFill="1" applyBorder="1" applyAlignment="1">
      <alignment horizontal="center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_Ch.D-pt 87 oct.2010 Sylvie" xfId="52"/>
    <cellStyle name="Normal_SCMEMBR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43"/>
  <sheetViews>
    <sheetView showGridLines="0" tabSelected="1" zoomScalePageLayoutView="0" workbookViewId="0" topLeftCell="A1">
      <selection activeCell="A1" sqref="A1:AB1"/>
    </sheetView>
  </sheetViews>
  <sheetFormatPr defaultColWidth="11.421875" defaultRowHeight="12.75"/>
  <cols>
    <col min="1" max="1" width="2.8515625" style="3" customWidth="1"/>
    <col min="2" max="2" width="5.8515625" style="3" customWidth="1"/>
    <col min="3" max="3" width="21.8515625" style="3" customWidth="1"/>
    <col min="4" max="5" width="3.421875" style="3" customWidth="1"/>
    <col min="6" max="6" width="4.7109375" style="3" customWidth="1"/>
    <col min="7" max="7" width="5.7109375" style="3" customWidth="1"/>
    <col min="8" max="8" width="4.57421875" style="3" customWidth="1"/>
    <col min="9" max="9" width="3.28125" style="3" customWidth="1"/>
    <col min="10" max="10" width="4.57421875" style="3" customWidth="1"/>
    <col min="11" max="11" width="3.421875" style="3" customWidth="1"/>
    <col min="12" max="12" width="4.140625" style="3" customWidth="1"/>
    <col min="13" max="18" width="0" style="3" hidden="1" customWidth="1"/>
    <col min="19" max="19" width="7.00390625" style="3" hidden="1" customWidth="1"/>
    <col min="20" max="21" width="0" style="3" hidden="1" customWidth="1"/>
    <col min="22" max="22" width="7.00390625" style="3" hidden="1" customWidth="1"/>
    <col min="23" max="24" width="0" style="3" hidden="1" customWidth="1"/>
    <col min="25" max="25" width="4.00390625" style="3" customWidth="1"/>
    <col min="26" max="27" width="0" style="3" hidden="1" customWidth="1"/>
    <col min="28" max="28" width="4.8515625" style="3" customWidth="1"/>
    <col min="29" max="30" width="0" style="3" hidden="1" customWidth="1"/>
    <col min="31" max="16384" width="11.421875" style="3" customWidth="1"/>
  </cols>
  <sheetData>
    <row r="1" spans="1:28" s="1" customFormat="1" ht="18" customHeight="1">
      <c r="A1" s="148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50"/>
    </row>
    <row r="2" spans="1:28" s="1" customFormat="1" ht="18" customHeight="1">
      <c r="A2" s="151" t="s">
        <v>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3"/>
    </row>
    <row r="3" spans="1:28" s="1" customFormat="1" ht="15" customHeight="1">
      <c r="A3" s="154" t="s">
        <v>2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6"/>
    </row>
    <row r="4" spans="1:15" ht="9.75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</row>
    <row r="5" spans="1:28" ht="25.5" customHeight="1">
      <c r="A5" s="145" t="s">
        <v>160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7"/>
    </row>
    <row r="6" spans="1:15" ht="9.75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</row>
    <row r="7" spans="1:30" ht="12.75" customHeight="1" thickBot="1">
      <c r="A7" s="141" t="s">
        <v>3</v>
      </c>
      <c r="B7" s="142"/>
      <c r="C7" s="143" t="s">
        <v>4</v>
      </c>
      <c r="D7" s="4" t="s">
        <v>150</v>
      </c>
      <c r="E7" s="5">
        <f>F104</f>
        <v>0</v>
      </c>
      <c r="F7" s="4" t="s">
        <v>152</v>
      </c>
      <c r="G7" s="5">
        <f>F106</f>
        <v>0</v>
      </c>
      <c r="H7" s="4" t="s">
        <v>154</v>
      </c>
      <c r="I7" s="5">
        <f>F108</f>
        <v>2</v>
      </c>
      <c r="J7" s="4" t="s">
        <v>156</v>
      </c>
      <c r="K7" s="5">
        <f>F110</f>
        <v>10</v>
      </c>
      <c r="L7" s="6" t="s">
        <v>5</v>
      </c>
      <c r="M7" s="2"/>
      <c r="N7" s="7" t="s">
        <v>6</v>
      </c>
      <c r="O7" s="2"/>
      <c r="P7" s="2"/>
      <c r="Q7" s="2"/>
      <c r="R7" s="2"/>
      <c r="S7" s="8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1" ht="14.25" customHeight="1" thickTop="1">
      <c r="A8" s="9">
        <v>2</v>
      </c>
      <c r="B8" s="10" t="s">
        <v>7</v>
      </c>
      <c r="C8" s="144"/>
      <c r="D8" s="11" t="s">
        <v>151</v>
      </c>
      <c r="E8" s="12">
        <f>F114</f>
        <v>27</v>
      </c>
      <c r="F8" s="11" t="s">
        <v>153</v>
      </c>
      <c r="G8" s="12">
        <f>F118</f>
        <v>12</v>
      </c>
      <c r="H8" s="11" t="s">
        <v>155</v>
      </c>
      <c r="I8" s="12">
        <f>F122</f>
        <v>4</v>
      </c>
      <c r="J8" s="13" t="s">
        <v>8</v>
      </c>
      <c r="K8" s="14">
        <f>E7+G7+I7+K7+E8+G8+I8</f>
        <v>55</v>
      </c>
      <c r="L8" s="15">
        <f>ROUNDUP(K8*2,0)</f>
        <v>110</v>
      </c>
      <c r="M8" s="8"/>
      <c r="N8" s="16">
        <v>1</v>
      </c>
      <c r="S8" s="17"/>
      <c r="AE8" s="1"/>
    </row>
    <row r="9" spans="1:15" ht="9.75">
      <c r="A9" s="123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</row>
    <row r="10" spans="1:30" ht="27">
      <c r="A10" s="18" t="s">
        <v>9</v>
      </c>
      <c r="B10" s="19" t="s">
        <v>10</v>
      </c>
      <c r="C10" s="19" t="s">
        <v>11</v>
      </c>
      <c r="D10" s="19" t="s">
        <v>12</v>
      </c>
      <c r="E10" s="19" t="s">
        <v>13</v>
      </c>
      <c r="F10" s="19" t="s">
        <v>157</v>
      </c>
      <c r="G10" s="19" t="s">
        <v>14</v>
      </c>
      <c r="H10" s="19" t="s">
        <v>15</v>
      </c>
      <c r="I10" s="19" t="s">
        <v>16</v>
      </c>
      <c r="J10" s="19" t="s">
        <v>17</v>
      </c>
      <c r="K10" s="19" t="s">
        <v>18</v>
      </c>
      <c r="L10" s="20" t="s">
        <v>19</v>
      </c>
      <c r="M10" s="21" t="s">
        <v>20</v>
      </c>
      <c r="N10" s="21" t="s">
        <v>21</v>
      </c>
      <c r="O10" s="21" t="s">
        <v>22</v>
      </c>
      <c r="P10" s="21" t="s">
        <v>23</v>
      </c>
      <c r="Q10" s="21" t="s">
        <v>24</v>
      </c>
      <c r="R10" s="21" t="s">
        <v>25</v>
      </c>
      <c r="S10" s="20" t="s">
        <v>26</v>
      </c>
      <c r="T10" s="20" t="s">
        <v>27</v>
      </c>
      <c r="U10" s="20" t="s">
        <v>28</v>
      </c>
      <c r="V10" s="20" t="s">
        <v>29</v>
      </c>
      <c r="W10" s="20" t="s">
        <v>30</v>
      </c>
      <c r="X10" s="20" t="s">
        <v>28</v>
      </c>
      <c r="Y10" s="20" t="s">
        <v>31</v>
      </c>
      <c r="Z10" s="20" t="s">
        <v>32</v>
      </c>
      <c r="AA10" s="20" t="s">
        <v>28</v>
      </c>
      <c r="AB10" s="22" t="s">
        <v>33</v>
      </c>
      <c r="AC10" s="23" t="s">
        <v>34</v>
      </c>
      <c r="AD10" s="24" t="s">
        <v>28</v>
      </c>
    </row>
    <row r="11" spans="1:30" ht="12" customHeight="1">
      <c r="A11" s="25"/>
      <c r="B11" s="26"/>
      <c r="C11" s="27" t="s">
        <v>35</v>
      </c>
      <c r="D11" s="26"/>
      <c r="E11" s="26"/>
      <c r="F11" s="26"/>
      <c r="G11" s="28">
        <f>H11+J11</f>
        <v>1884</v>
      </c>
      <c r="H11" s="28">
        <v>882</v>
      </c>
      <c r="I11" s="28"/>
      <c r="J11" s="28">
        <v>1002</v>
      </c>
      <c r="K11" s="26"/>
      <c r="L11" s="26"/>
      <c r="M11" s="29"/>
      <c r="N11" s="29"/>
      <c r="O11" s="29"/>
      <c r="P11" s="29"/>
      <c r="Q11" s="29"/>
      <c r="R11" s="29"/>
      <c r="S11" s="26"/>
      <c r="T11" s="29"/>
      <c r="U11" s="29"/>
      <c r="V11" s="26"/>
      <c r="W11" s="29"/>
      <c r="X11" s="29"/>
      <c r="Y11" s="26"/>
      <c r="Z11" s="29"/>
      <c r="AA11" s="30"/>
      <c r="AB11" s="31"/>
      <c r="AC11" s="32"/>
      <c r="AD11" s="29"/>
    </row>
    <row r="12" spans="1:30" ht="10.5" customHeight="1">
      <c r="A12" s="33">
        <v>1</v>
      </c>
      <c r="B12" s="34">
        <v>2342662</v>
      </c>
      <c r="C12" s="35" t="s">
        <v>111</v>
      </c>
      <c r="D12" s="36" t="s">
        <v>37</v>
      </c>
      <c r="E12" s="37" t="s">
        <v>112</v>
      </c>
      <c r="F12" s="37" t="s">
        <v>39</v>
      </c>
      <c r="G12" s="38">
        <v>1739</v>
      </c>
      <c r="H12" s="39">
        <v>822</v>
      </c>
      <c r="I12" s="39">
        <v>1</v>
      </c>
      <c r="J12" s="39">
        <v>917</v>
      </c>
      <c r="K12" s="39">
        <v>1</v>
      </c>
      <c r="L12" s="40">
        <f aca="true" t="shared" si="0" ref="L12:L43">$L$8-2*(A12-1)</f>
        <v>110</v>
      </c>
      <c r="M12" s="41">
        <f aca="true" t="shared" si="1" ref="M12:M29">$E$7</f>
        <v>0</v>
      </c>
      <c r="N12" s="41">
        <f aca="true" t="shared" si="2" ref="N12:N29">$G$7</f>
        <v>0</v>
      </c>
      <c r="O12" s="41">
        <f aca="true" t="shared" si="3" ref="O12:O29">$I$7</f>
        <v>2</v>
      </c>
      <c r="P12" s="41">
        <f aca="true" t="shared" si="4" ref="P12:P29">$K$7</f>
        <v>10</v>
      </c>
      <c r="Q12" s="41">
        <f aca="true" t="shared" si="5" ref="Q12:Q29">$A$8</f>
        <v>2</v>
      </c>
      <c r="R12" s="41">
        <f aca="true" t="shared" si="6" ref="R12:R29">$N$8</f>
        <v>1</v>
      </c>
      <c r="S12" s="42">
        <f>IF(A12&lt;(M12+1),(M12-A12+1)/M12,0)</f>
        <v>0</v>
      </c>
      <c r="T12" s="43">
        <f aca="true" t="shared" si="7" ref="T12:T29">IF(M12&lt;10,MIN(10,M12*2),IF(M12&gt;10*Q12*R12,10*Q12*R12,M12))</f>
        <v>0</v>
      </c>
      <c r="U12" s="44">
        <f aca="true" t="shared" si="8" ref="U12:U29">S12*T12</f>
        <v>0</v>
      </c>
      <c r="V12" s="42">
        <f>IF(A12&lt;(M12+N12+1),MIN((N12-A12+M12+1)/N12,1),0)</f>
        <v>0</v>
      </c>
      <c r="W12" s="43">
        <f aca="true" t="shared" si="9" ref="W12:W29">IF(N12&lt;15,MIN(15,N12*2),IF(N12&gt;15*Q12*R12,15*Q12*R12,N12))</f>
        <v>0</v>
      </c>
      <c r="X12" s="44">
        <f aca="true" t="shared" si="10" ref="X12:X29">V12*W12</f>
        <v>0</v>
      </c>
      <c r="Y12" s="45">
        <v>100</v>
      </c>
      <c r="Z12" s="46">
        <f aca="true" t="shared" si="11" ref="Z12:Z29">IF(O12&lt;20,MIN(20,O12*2),IF(O12&gt;20*Q12*R12,20*Q12*R12,O12))</f>
        <v>4</v>
      </c>
      <c r="AA12" s="47">
        <f aca="true" t="shared" si="12" ref="AA12:AA29">Y12*Z12</f>
        <v>400</v>
      </c>
      <c r="AB12" s="48">
        <v>100</v>
      </c>
      <c r="AC12" s="46">
        <f aca="true" t="shared" si="13" ref="AC12:AC29">IF(P12&lt;40,MIN(40,P12*2),IF(P12&gt;40*Q12*R12,40*Q12*R12,P12))</f>
        <v>20</v>
      </c>
      <c r="AD12" s="47">
        <f aca="true" t="shared" si="14" ref="AD12:AD29">AB12*AC12</f>
        <v>2000</v>
      </c>
    </row>
    <row r="13" spans="1:30" ht="10.5" customHeight="1">
      <c r="A13" s="33">
        <v>2</v>
      </c>
      <c r="B13" s="34">
        <v>1015454</v>
      </c>
      <c r="C13" s="35" t="s">
        <v>88</v>
      </c>
      <c r="D13" s="36" t="s">
        <v>37</v>
      </c>
      <c r="E13" s="37" t="s">
        <v>89</v>
      </c>
      <c r="F13" s="37" t="s">
        <v>90</v>
      </c>
      <c r="G13" s="38">
        <f aca="true" t="shared" si="15" ref="G13:G44">SUM(H13,J13)</f>
        <v>1644</v>
      </c>
      <c r="H13" s="39">
        <v>798</v>
      </c>
      <c r="I13" s="39">
        <v>2</v>
      </c>
      <c r="J13" s="39">
        <v>846</v>
      </c>
      <c r="K13" s="39">
        <v>3</v>
      </c>
      <c r="L13" s="40">
        <f t="shared" si="0"/>
        <v>108</v>
      </c>
      <c r="M13" s="41">
        <f t="shared" si="1"/>
        <v>0</v>
      </c>
      <c r="N13" s="41">
        <f t="shared" si="2"/>
        <v>0</v>
      </c>
      <c r="O13" s="41">
        <f t="shared" si="3"/>
        <v>2</v>
      </c>
      <c r="P13" s="41">
        <f t="shared" si="4"/>
        <v>10</v>
      </c>
      <c r="Q13" s="41">
        <f t="shared" si="5"/>
        <v>2</v>
      </c>
      <c r="R13" s="41">
        <f t="shared" si="6"/>
        <v>1</v>
      </c>
      <c r="S13" s="42">
        <f>IF(A13&lt;(M13+1),(M13-A13+1)/M13,0)</f>
        <v>0</v>
      </c>
      <c r="T13" s="43">
        <f t="shared" si="7"/>
        <v>0</v>
      </c>
      <c r="U13" s="44">
        <f t="shared" si="8"/>
        <v>0</v>
      </c>
      <c r="V13" s="42">
        <f>IF(A13&lt;(M13+N13+1),MIN((N13-A13+M13+1)/N13,1),0)</f>
        <v>0</v>
      </c>
      <c r="W13" s="43">
        <f t="shared" si="9"/>
        <v>0</v>
      </c>
      <c r="X13" s="44">
        <f t="shared" si="10"/>
        <v>0</v>
      </c>
      <c r="Y13" s="49">
        <v>50</v>
      </c>
      <c r="Z13" s="50">
        <f t="shared" si="11"/>
        <v>4</v>
      </c>
      <c r="AA13" s="44">
        <f t="shared" si="12"/>
        <v>200</v>
      </c>
      <c r="AB13" s="51">
        <v>100</v>
      </c>
      <c r="AC13" s="50">
        <f t="shared" si="13"/>
        <v>20</v>
      </c>
      <c r="AD13" s="44">
        <f t="shared" si="14"/>
        <v>2000</v>
      </c>
    </row>
    <row r="14" spans="1:30" ht="10.5" customHeight="1">
      <c r="A14" s="33">
        <v>3</v>
      </c>
      <c r="B14" s="52">
        <v>1165108</v>
      </c>
      <c r="C14" s="53" t="s">
        <v>85</v>
      </c>
      <c r="D14" s="54"/>
      <c r="E14" s="55" t="s">
        <v>51</v>
      </c>
      <c r="F14" s="55" t="s">
        <v>82</v>
      </c>
      <c r="G14" s="38">
        <f t="shared" si="15"/>
        <v>1573</v>
      </c>
      <c r="H14" s="39">
        <v>705</v>
      </c>
      <c r="I14" s="39">
        <v>20</v>
      </c>
      <c r="J14" s="39">
        <v>868</v>
      </c>
      <c r="K14" s="39">
        <v>2</v>
      </c>
      <c r="L14" s="40">
        <f t="shared" si="0"/>
        <v>106</v>
      </c>
      <c r="M14" s="41">
        <f t="shared" si="1"/>
        <v>0</v>
      </c>
      <c r="N14" s="41">
        <f t="shared" si="2"/>
        <v>0</v>
      </c>
      <c r="O14" s="41">
        <f t="shared" si="3"/>
        <v>2</v>
      </c>
      <c r="P14" s="41">
        <f t="shared" si="4"/>
        <v>10</v>
      </c>
      <c r="Q14" s="41">
        <f t="shared" si="5"/>
        <v>2</v>
      </c>
      <c r="R14" s="41">
        <f t="shared" si="6"/>
        <v>1</v>
      </c>
      <c r="S14" s="42"/>
      <c r="T14" s="43">
        <f t="shared" si="7"/>
        <v>0</v>
      </c>
      <c r="U14" s="44">
        <f t="shared" si="8"/>
        <v>0</v>
      </c>
      <c r="V14" s="42"/>
      <c r="W14" s="43">
        <f t="shared" si="9"/>
        <v>0</v>
      </c>
      <c r="X14" s="44">
        <f t="shared" si="10"/>
        <v>0</v>
      </c>
      <c r="Y14" s="49">
        <v>0</v>
      </c>
      <c r="Z14" s="50">
        <f t="shared" si="11"/>
        <v>4</v>
      </c>
      <c r="AA14" s="44">
        <f t="shared" si="12"/>
        <v>0</v>
      </c>
      <c r="AB14" s="51">
        <v>100</v>
      </c>
      <c r="AC14" s="50">
        <f t="shared" si="13"/>
        <v>20</v>
      </c>
      <c r="AD14" s="44">
        <f t="shared" si="14"/>
        <v>2000</v>
      </c>
    </row>
    <row r="15" spans="1:30" ht="10.5" customHeight="1">
      <c r="A15" s="33">
        <v>4</v>
      </c>
      <c r="B15" s="34">
        <v>2798923</v>
      </c>
      <c r="C15" s="35" t="s">
        <v>69</v>
      </c>
      <c r="D15" s="36"/>
      <c r="E15" s="37" t="s">
        <v>70</v>
      </c>
      <c r="F15" s="37" t="s">
        <v>39</v>
      </c>
      <c r="G15" s="38">
        <f t="shared" si="15"/>
        <v>1557</v>
      </c>
      <c r="H15" s="39">
        <v>779</v>
      </c>
      <c r="I15" s="39">
        <v>4</v>
      </c>
      <c r="J15" s="39">
        <v>778</v>
      </c>
      <c r="K15" s="39">
        <v>9</v>
      </c>
      <c r="L15" s="40">
        <f t="shared" si="0"/>
        <v>104</v>
      </c>
      <c r="M15" s="41">
        <f t="shared" si="1"/>
        <v>0</v>
      </c>
      <c r="N15" s="41">
        <f t="shared" si="2"/>
        <v>0</v>
      </c>
      <c r="O15" s="41">
        <f t="shared" si="3"/>
        <v>2</v>
      </c>
      <c r="P15" s="41">
        <f t="shared" si="4"/>
        <v>10</v>
      </c>
      <c r="Q15" s="41">
        <f t="shared" si="5"/>
        <v>2</v>
      </c>
      <c r="R15" s="41">
        <f t="shared" si="6"/>
        <v>1</v>
      </c>
      <c r="S15" s="42"/>
      <c r="T15" s="43">
        <f t="shared" si="7"/>
        <v>0</v>
      </c>
      <c r="U15" s="44">
        <f t="shared" si="8"/>
        <v>0</v>
      </c>
      <c r="V15" s="42"/>
      <c r="W15" s="43">
        <f t="shared" si="9"/>
        <v>0</v>
      </c>
      <c r="X15" s="44">
        <f t="shared" si="10"/>
        <v>0</v>
      </c>
      <c r="Y15" s="42"/>
      <c r="Z15" s="43">
        <f t="shared" si="11"/>
        <v>4</v>
      </c>
      <c r="AA15" s="44">
        <f t="shared" si="12"/>
        <v>0</v>
      </c>
      <c r="AB15" s="51">
        <v>90</v>
      </c>
      <c r="AC15" s="50">
        <f t="shared" si="13"/>
        <v>20</v>
      </c>
      <c r="AD15" s="44">
        <f t="shared" si="14"/>
        <v>1800</v>
      </c>
    </row>
    <row r="16" spans="1:30" ht="10.5" customHeight="1">
      <c r="A16" s="33">
        <v>5</v>
      </c>
      <c r="B16" s="34">
        <v>2692660</v>
      </c>
      <c r="C16" s="35" t="s">
        <v>78</v>
      </c>
      <c r="D16" s="36" t="s">
        <v>13</v>
      </c>
      <c r="E16" s="37" t="s">
        <v>38</v>
      </c>
      <c r="F16" s="37" t="s">
        <v>79</v>
      </c>
      <c r="G16" s="38">
        <f t="shared" si="15"/>
        <v>1538</v>
      </c>
      <c r="H16" s="39">
        <v>734</v>
      </c>
      <c r="I16" s="39">
        <v>14</v>
      </c>
      <c r="J16" s="39">
        <v>804</v>
      </c>
      <c r="K16" s="39">
        <v>5</v>
      </c>
      <c r="L16" s="40">
        <f t="shared" si="0"/>
        <v>102</v>
      </c>
      <c r="M16" s="41">
        <f t="shared" si="1"/>
        <v>0</v>
      </c>
      <c r="N16" s="41">
        <f t="shared" si="2"/>
        <v>0</v>
      </c>
      <c r="O16" s="41">
        <f t="shared" si="3"/>
        <v>2</v>
      </c>
      <c r="P16" s="41">
        <f t="shared" si="4"/>
        <v>10</v>
      </c>
      <c r="Q16" s="41">
        <f t="shared" si="5"/>
        <v>2</v>
      </c>
      <c r="R16" s="41">
        <f t="shared" si="6"/>
        <v>1</v>
      </c>
      <c r="S16" s="42"/>
      <c r="T16" s="43">
        <f t="shared" si="7"/>
        <v>0</v>
      </c>
      <c r="U16" s="56">
        <f t="shared" si="8"/>
        <v>0</v>
      </c>
      <c r="V16" s="42"/>
      <c r="W16" s="43">
        <f t="shared" si="9"/>
        <v>0</v>
      </c>
      <c r="X16" s="56">
        <f t="shared" si="10"/>
        <v>0</v>
      </c>
      <c r="Y16" s="42"/>
      <c r="Z16" s="43">
        <f t="shared" si="11"/>
        <v>4</v>
      </c>
      <c r="AA16" s="56">
        <f t="shared" si="12"/>
        <v>0</v>
      </c>
      <c r="AB16" s="51">
        <v>80</v>
      </c>
      <c r="AC16" s="57">
        <f t="shared" si="13"/>
        <v>20</v>
      </c>
      <c r="AD16" s="56">
        <f t="shared" si="14"/>
        <v>1600</v>
      </c>
    </row>
    <row r="17" spans="1:30" s="64" customFormat="1" ht="10.5" customHeight="1">
      <c r="A17" s="58">
        <v>6</v>
      </c>
      <c r="B17" s="34">
        <v>1087825</v>
      </c>
      <c r="C17" s="35" t="s">
        <v>93</v>
      </c>
      <c r="D17" s="36"/>
      <c r="E17" s="37" t="s">
        <v>38</v>
      </c>
      <c r="F17" s="37" t="s">
        <v>47</v>
      </c>
      <c r="G17" s="38">
        <f t="shared" si="15"/>
        <v>1519</v>
      </c>
      <c r="H17" s="39">
        <v>737</v>
      </c>
      <c r="I17" s="39">
        <v>13</v>
      </c>
      <c r="J17" s="39">
        <v>782</v>
      </c>
      <c r="K17" s="39">
        <v>6</v>
      </c>
      <c r="L17" s="59">
        <f t="shared" si="0"/>
        <v>100</v>
      </c>
      <c r="M17" s="60">
        <f t="shared" si="1"/>
        <v>0</v>
      </c>
      <c r="N17" s="60">
        <f t="shared" si="2"/>
        <v>0</v>
      </c>
      <c r="O17" s="60">
        <f t="shared" si="3"/>
        <v>2</v>
      </c>
      <c r="P17" s="60">
        <f t="shared" si="4"/>
        <v>10</v>
      </c>
      <c r="Q17" s="60">
        <f t="shared" si="5"/>
        <v>2</v>
      </c>
      <c r="R17" s="60">
        <f t="shared" si="6"/>
        <v>1</v>
      </c>
      <c r="S17" s="61"/>
      <c r="T17" s="62">
        <f t="shared" si="7"/>
        <v>0</v>
      </c>
      <c r="U17" s="56">
        <f t="shared" si="8"/>
        <v>0</v>
      </c>
      <c r="V17" s="61"/>
      <c r="W17" s="62">
        <f t="shared" si="9"/>
        <v>0</v>
      </c>
      <c r="X17" s="56">
        <f t="shared" si="10"/>
        <v>0</v>
      </c>
      <c r="Y17" s="61"/>
      <c r="Z17" s="62">
        <f t="shared" si="11"/>
        <v>4</v>
      </c>
      <c r="AA17" s="56">
        <f t="shared" si="12"/>
        <v>0</v>
      </c>
      <c r="AB17" s="63">
        <v>70</v>
      </c>
      <c r="AC17" s="57">
        <f t="shared" si="13"/>
        <v>20</v>
      </c>
      <c r="AD17" s="56">
        <f t="shared" si="14"/>
        <v>1400</v>
      </c>
    </row>
    <row r="18" spans="1:30" ht="10.5" customHeight="1">
      <c r="A18" s="33">
        <v>7</v>
      </c>
      <c r="B18" s="34">
        <v>1005196</v>
      </c>
      <c r="C18" s="35" t="s">
        <v>100</v>
      </c>
      <c r="D18" s="36" t="s">
        <v>37</v>
      </c>
      <c r="E18" s="37" t="s">
        <v>61</v>
      </c>
      <c r="F18" s="37" t="s">
        <v>99</v>
      </c>
      <c r="G18" s="38">
        <f t="shared" si="15"/>
        <v>1504</v>
      </c>
      <c r="H18" s="39">
        <v>752</v>
      </c>
      <c r="I18" s="39">
        <v>9</v>
      </c>
      <c r="J18" s="39">
        <v>752</v>
      </c>
      <c r="K18" s="39">
        <v>15</v>
      </c>
      <c r="L18" s="40">
        <f t="shared" si="0"/>
        <v>98</v>
      </c>
      <c r="M18" s="41">
        <f t="shared" si="1"/>
        <v>0</v>
      </c>
      <c r="N18" s="41">
        <f t="shared" si="2"/>
        <v>0</v>
      </c>
      <c r="O18" s="41">
        <f t="shared" si="3"/>
        <v>2</v>
      </c>
      <c r="P18" s="41">
        <f t="shared" si="4"/>
        <v>10</v>
      </c>
      <c r="Q18" s="41">
        <f t="shared" si="5"/>
        <v>2</v>
      </c>
      <c r="R18" s="41">
        <f t="shared" si="6"/>
        <v>1</v>
      </c>
      <c r="S18" s="42"/>
      <c r="T18" s="43">
        <f t="shared" si="7"/>
        <v>0</v>
      </c>
      <c r="U18" s="56">
        <f t="shared" si="8"/>
        <v>0</v>
      </c>
      <c r="V18" s="42"/>
      <c r="W18" s="43">
        <f t="shared" si="9"/>
        <v>0</v>
      </c>
      <c r="X18" s="56">
        <f t="shared" si="10"/>
        <v>0</v>
      </c>
      <c r="Y18" s="42"/>
      <c r="Z18" s="43">
        <f t="shared" si="11"/>
        <v>4</v>
      </c>
      <c r="AA18" s="56">
        <f t="shared" si="12"/>
        <v>0</v>
      </c>
      <c r="AB18" s="51">
        <v>60</v>
      </c>
      <c r="AC18" s="57">
        <f t="shared" si="13"/>
        <v>20</v>
      </c>
      <c r="AD18" s="56">
        <f t="shared" si="14"/>
        <v>1200</v>
      </c>
    </row>
    <row r="19" spans="1:30" ht="10.5" customHeight="1">
      <c r="A19" s="33">
        <v>8</v>
      </c>
      <c r="B19" s="34">
        <v>1059624</v>
      </c>
      <c r="C19" s="35" t="s">
        <v>113</v>
      </c>
      <c r="D19" s="36"/>
      <c r="E19" s="37" t="s">
        <v>51</v>
      </c>
      <c r="F19" s="37" t="s">
        <v>39</v>
      </c>
      <c r="G19" s="38">
        <f t="shared" si="15"/>
        <v>1502</v>
      </c>
      <c r="H19" s="39">
        <v>728</v>
      </c>
      <c r="I19" s="39">
        <v>16</v>
      </c>
      <c r="J19" s="39">
        <v>774</v>
      </c>
      <c r="K19" s="39">
        <v>12</v>
      </c>
      <c r="L19" s="40">
        <f t="shared" si="0"/>
        <v>96</v>
      </c>
      <c r="M19" s="41">
        <f t="shared" si="1"/>
        <v>0</v>
      </c>
      <c r="N19" s="41">
        <f t="shared" si="2"/>
        <v>0</v>
      </c>
      <c r="O19" s="41">
        <f t="shared" si="3"/>
        <v>2</v>
      </c>
      <c r="P19" s="41">
        <f t="shared" si="4"/>
        <v>10</v>
      </c>
      <c r="Q19" s="41">
        <f t="shared" si="5"/>
        <v>2</v>
      </c>
      <c r="R19" s="41">
        <f t="shared" si="6"/>
        <v>1</v>
      </c>
      <c r="S19" s="42"/>
      <c r="T19" s="43">
        <f t="shared" si="7"/>
        <v>0</v>
      </c>
      <c r="U19" s="56">
        <f t="shared" si="8"/>
        <v>0</v>
      </c>
      <c r="V19" s="42"/>
      <c r="W19" s="43">
        <f t="shared" si="9"/>
        <v>0</v>
      </c>
      <c r="X19" s="56">
        <f t="shared" si="10"/>
        <v>0</v>
      </c>
      <c r="Y19" s="42"/>
      <c r="Z19" s="43">
        <f t="shared" si="11"/>
        <v>4</v>
      </c>
      <c r="AA19" s="56">
        <f t="shared" si="12"/>
        <v>0</v>
      </c>
      <c r="AB19" s="51">
        <v>50</v>
      </c>
      <c r="AC19" s="57">
        <f t="shared" si="13"/>
        <v>20</v>
      </c>
      <c r="AD19" s="56">
        <f t="shared" si="14"/>
        <v>1000</v>
      </c>
    </row>
    <row r="20" spans="1:30" ht="10.5" customHeight="1">
      <c r="A20" s="33">
        <v>9</v>
      </c>
      <c r="B20" s="34">
        <v>2592058</v>
      </c>
      <c r="C20" s="35" t="s">
        <v>119</v>
      </c>
      <c r="D20" s="36" t="s">
        <v>37</v>
      </c>
      <c r="E20" s="37" t="s">
        <v>49</v>
      </c>
      <c r="F20" s="37" t="s">
        <v>39</v>
      </c>
      <c r="G20" s="38">
        <f t="shared" si="15"/>
        <v>1501</v>
      </c>
      <c r="H20" s="39">
        <v>774</v>
      </c>
      <c r="I20" s="39">
        <v>5</v>
      </c>
      <c r="J20" s="39">
        <v>727</v>
      </c>
      <c r="K20" s="39">
        <v>20</v>
      </c>
      <c r="L20" s="40">
        <f t="shared" si="0"/>
        <v>94</v>
      </c>
      <c r="M20" s="41">
        <f t="shared" si="1"/>
        <v>0</v>
      </c>
      <c r="N20" s="41">
        <f t="shared" si="2"/>
        <v>0</v>
      </c>
      <c r="O20" s="41">
        <f t="shared" si="3"/>
        <v>2</v>
      </c>
      <c r="P20" s="41">
        <f t="shared" si="4"/>
        <v>10</v>
      </c>
      <c r="Q20" s="41">
        <f t="shared" si="5"/>
        <v>2</v>
      </c>
      <c r="R20" s="41">
        <f t="shared" si="6"/>
        <v>1</v>
      </c>
      <c r="S20" s="42"/>
      <c r="T20" s="43">
        <f t="shared" si="7"/>
        <v>0</v>
      </c>
      <c r="U20" s="44">
        <f t="shared" si="8"/>
        <v>0</v>
      </c>
      <c r="V20" s="42"/>
      <c r="W20" s="43">
        <f t="shared" si="9"/>
        <v>0</v>
      </c>
      <c r="X20" s="44">
        <f t="shared" si="10"/>
        <v>0</v>
      </c>
      <c r="Y20" s="42"/>
      <c r="Z20" s="43">
        <f t="shared" si="11"/>
        <v>4</v>
      </c>
      <c r="AA20" s="44">
        <f t="shared" si="12"/>
        <v>0</v>
      </c>
      <c r="AB20" s="51">
        <v>40</v>
      </c>
      <c r="AC20" s="50">
        <f t="shared" si="13"/>
        <v>20</v>
      </c>
      <c r="AD20" s="44">
        <f t="shared" si="14"/>
        <v>800</v>
      </c>
    </row>
    <row r="21" spans="1:30" ht="10.5" customHeight="1">
      <c r="A21" s="33">
        <v>10</v>
      </c>
      <c r="B21" s="34">
        <v>2663154</v>
      </c>
      <c r="C21" s="35" t="s">
        <v>62</v>
      </c>
      <c r="D21" s="36" t="s">
        <v>37</v>
      </c>
      <c r="E21" s="37" t="s">
        <v>49</v>
      </c>
      <c r="F21" s="37" t="s">
        <v>63</v>
      </c>
      <c r="G21" s="38">
        <f t="shared" si="15"/>
        <v>1491</v>
      </c>
      <c r="H21" s="39">
        <v>730</v>
      </c>
      <c r="I21" s="39">
        <v>15</v>
      </c>
      <c r="J21" s="39">
        <v>761</v>
      </c>
      <c r="K21" s="39">
        <v>14</v>
      </c>
      <c r="L21" s="40">
        <f t="shared" si="0"/>
        <v>92</v>
      </c>
      <c r="M21" s="41">
        <f t="shared" si="1"/>
        <v>0</v>
      </c>
      <c r="N21" s="41">
        <f t="shared" si="2"/>
        <v>0</v>
      </c>
      <c r="O21" s="41">
        <f t="shared" si="3"/>
        <v>2</v>
      </c>
      <c r="P21" s="41">
        <f t="shared" si="4"/>
        <v>10</v>
      </c>
      <c r="Q21" s="41">
        <f t="shared" si="5"/>
        <v>2</v>
      </c>
      <c r="R21" s="41">
        <f t="shared" si="6"/>
        <v>1</v>
      </c>
      <c r="S21" s="42"/>
      <c r="T21" s="43">
        <f t="shared" si="7"/>
        <v>0</v>
      </c>
      <c r="U21" s="56">
        <f t="shared" si="8"/>
        <v>0</v>
      </c>
      <c r="V21" s="42"/>
      <c r="W21" s="43">
        <f t="shared" si="9"/>
        <v>0</v>
      </c>
      <c r="X21" s="56">
        <f t="shared" si="10"/>
        <v>0</v>
      </c>
      <c r="Y21" s="42"/>
      <c r="Z21" s="43">
        <f t="shared" si="11"/>
        <v>4</v>
      </c>
      <c r="AA21" s="56">
        <f t="shared" si="12"/>
        <v>0</v>
      </c>
      <c r="AB21" s="51">
        <v>30</v>
      </c>
      <c r="AC21" s="57">
        <f t="shared" si="13"/>
        <v>20</v>
      </c>
      <c r="AD21" s="56">
        <f t="shared" si="14"/>
        <v>600</v>
      </c>
    </row>
    <row r="22" spans="1:30" ht="10.5" customHeight="1">
      <c r="A22" s="33">
        <v>11</v>
      </c>
      <c r="B22" s="34">
        <v>2717932</v>
      </c>
      <c r="C22" s="35" t="s">
        <v>71</v>
      </c>
      <c r="D22" s="36" t="s">
        <v>41</v>
      </c>
      <c r="E22" s="37" t="s">
        <v>72</v>
      </c>
      <c r="F22" s="37" t="s">
        <v>73</v>
      </c>
      <c r="G22" s="38">
        <f t="shared" si="15"/>
        <v>1488</v>
      </c>
      <c r="H22" s="39">
        <v>785</v>
      </c>
      <c r="I22" s="39">
        <v>3</v>
      </c>
      <c r="J22" s="39">
        <v>703</v>
      </c>
      <c r="K22" s="39">
        <v>27</v>
      </c>
      <c r="L22" s="40">
        <f t="shared" si="0"/>
        <v>90</v>
      </c>
      <c r="M22" s="41">
        <f t="shared" si="1"/>
        <v>0</v>
      </c>
      <c r="N22" s="41">
        <f t="shared" si="2"/>
        <v>0</v>
      </c>
      <c r="O22" s="41">
        <f t="shared" si="3"/>
        <v>2</v>
      </c>
      <c r="P22" s="41">
        <f t="shared" si="4"/>
        <v>10</v>
      </c>
      <c r="Q22" s="41">
        <f t="shared" si="5"/>
        <v>2</v>
      </c>
      <c r="R22" s="41">
        <f t="shared" si="6"/>
        <v>1</v>
      </c>
      <c r="S22" s="42"/>
      <c r="T22" s="43">
        <f t="shared" si="7"/>
        <v>0</v>
      </c>
      <c r="U22" s="56">
        <f t="shared" si="8"/>
        <v>0</v>
      </c>
      <c r="V22" s="42"/>
      <c r="W22" s="43">
        <f t="shared" si="9"/>
        <v>0</v>
      </c>
      <c r="X22" s="56">
        <f t="shared" si="10"/>
        <v>0</v>
      </c>
      <c r="Y22" s="42"/>
      <c r="Z22" s="43">
        <f t="shared" si="11"/>
        <v>4</v>
      </c>
      <c r="AA22" s="56">
        <f t="shared" si="12"/>
        <v>0</v>
      </c>
      <c r="AB22" s="51">
        <v>20</v>
      </c>
      <c r="AC22" s="57">
        <f t="shared" si="13"/>
        <v>20</v>
      </c>
      <c r="AD22" s="56">
        <f t="shared" si="14"/>
        <v>400</v>
      </c>
    </row>
    <row r="23" spans="1:30" ht="10.5" customHeight="1">
      <c r="A23" s="33">
        <v>12</v>
      </c>
      <c r="B23" s="52">
        <v>2269514</v>
      </c>
      <c r="C23" s="53" t="s">
        <v>50</v>
      </c>
      <c r="D23" s="54" t="s">
        <v>37</v>
      </c>
      <c r="E23" s="55" t="s">
        <v>51</v>
      </c>
      <c r="F23" s="55" t="s">
        <v>52</v>
      </c>
      <c r="G23" s="65">
        <f t="shared" si="15"/>
        <v>1479</v>
      </c>
      <c r="H23" s="66">
        <v>703</v>
      </c>
      <c r="I23" s="39">
        <v>21</v>
      </c>
      <c r="J23" s="39">
        <v>776</v>
      </c>
      <c r="K23" s="39">
        <v>11</v>
      </c>
      <c r="L23" s="40">
        <f t="shared" si="0"/>
        <v>88</v>
      </c>
      <c r="M23" s="41">
        <f t="shared" si="1"/>
        <v>0</v>
      </c>
      <c r="N23" s="41">
        <f t="shared" si="2"/>
        <v>0</v>
      </c>
      <c r="O23" s="41">
        <f t="shared" si="3"/>
        <v>2</v>
      </c>
      <c r="P23" s="41">
        <f t="shared" si="4"/>
        <v>10</v>
      </c>
      <c r="Q23" s="41">
        <f t="shared" si="5"/>
        <v>2</v>
      </c>
      <c r="R23" s="41">
        <f t="shared" si="6"/>
        <v>1</v>
      </c>
      <c r="S23" s="42"/>
      <c r="T23" s="43">
        <f t="shared" si="7"/>
        <v>0</v>
      </c>
      <c r="U23" s="56">
        <f t="shared" si="8"/>
        <v>0</v>
      </c>
      <c r="V23" s="42"/>
      <c r="W23" s="43">
        <f t="shared" si="9"/>
        <v>0</v>
      </c>
      <c r="X23" s="56">
        <f t="shared" si="10"/>
        <v>0</v>
      </c>
      <c r="Y23" s="42"/>
      <c r="Z23" s="43">
        <f t="shared" si="11"/>
        <v>4</v>
      </c>
      <c r="AA23" s="56">
        <f t="shared" si="12"/>
        <v>0</v>
      </c>
      <c r="AB23" s="51">
        <v>10</v>
      </c>
      <c r="AC23" s="57">
        <f t="shared" si="13"/>
        <v>20</v>
      </c>
      <c r="AD23" s="56">
        <f t="shared" si="14"/>
        <v>200</v>
      </c>
    </row>
    <row r="24" spans="1:30" ht="10.5" customHeight="1">
      <c r="A24" s="33">
        <v>13</v>
      </c>
      <c r="B24" s="34">
        <v>1027089</v>
      </c>
      <c r="C24" s="35" t="s">
        <v>110</v>
      </c>
      <c r="D24" s="36" t="s">
        <v>37</v>
      </c>
      <c r="E24" s="37" t="s">
        <v>51</v>
      </c>
      <c r="F24" s="37" t="s">
        <v>65</v>
      </c>
      <c r="G24" s="38">
        <f t="shared" si="15"/>
        <v>1472</v>
      </c>
      <c r="H24" s="39">
        <v>664</v>
      </c>
      <c r="I24" s="39">
        <v>34</v>
      </c>
      <c r="J24" s="39">
        <v>808</v>
      </c>
      <c r="K24" s="39">
        <v>4</v>
      </c>
      <c r="L24" s="40">
        <f t="shared" si="0"/>
        <v>86</v>
      </c>
      <c r="M24" s="41">
        <f t="shared" si="1"/>
        <v>0</v>
      </c>
      <c r="N24" s="41">
        <f t="shared" si="2"/>
        <v>0</v>
      </c>
      <c r="O24" s="41">
        <f t="shared" si="3"/>
        <v>2</v>
      </c>
      <c r="P24" s="41">
        <f t="shared" si="4"/>
        <v>10</v>
      </c>
      <c r="Q24" s="41">
        <f t="shared" si="5"/>
        <v>2</v>
      </c>
      <c r="R24" s="41">
        <f t="shared" si="6"/>
        <v>1</v>
      </c>
      <c r="S24" s="42"/>
      <c r="T24" s="43">
        <f t="shared" si="7"/>
        <v>0</v>
      </c>
      <c r="U24" s="56">
        <f t="shared" si="8"/>
        <v>0</v>
      </c>
      <c r="V24" s="42"/>
      <c r="W24" s="43">
        <f t="shared" si="9"/>
        <v>0</v>
      </c>
      <c r="X24" s="56">
        <f t="shared" si="10"/>
        <v>0</v>
      </c>
      <c r="Y24" s="42"/>
      <c r="Z24" s="43">
        <f t="shared" si="11"/>
        <v>4</v>
      </c>
      <c r="AA24" s="56">
        <f t="shared" si="12"/>
        <v>0</v>
      </c>
      <c r="AB24" s="51">
        <v>0</v>
      </c>
      <c r="AC24" s="57">
        <f t="shared" si="13"/>
        <v>20</v>
      </c>
      <c r="AD24" s="56">
        <f t="shared" si="14"/>
        <v>0</v>
      </c>
    </row>
    <row r="25" spans="1:30" ht="10.5" customHeight="1">
      <c r="A25" s="33">
        <v>14</v>
      </c>
      <c r="B25" s="34">
        <v>1014174</v>
      </c>
      <c r="C25" s="35" t="s">
        <v>96</v>
      </c>
      <c r="D25" s="36"/>
      <c r="E25" s="37" t="s">
        <v>38</v>
      </c>
      <c r="F25" s="37" t="s">
        <v>39</v>
      </c>
      <c r="G25" s="38">
        <f t="shared" si="15"/>
        <v>1464</v>
      </c>
      <c r="H25" s="39">
        <v>720</v>
      </c>
      <c r="I25" s="39">
        <v>17</v>
      </c>
      <c r="J25" s="39">
        <v>744</v>
      </c>
      <c r="K25" s="39">
        <v>16</v>
      </c>
      <c r="L25" s="40">
        <f t="shared" si="0"/>
        <v>84</v>
      </c>
      <c r="M25" s="41">
        <f t="shared" si="1"/>
        <v>0</v>
      </c>
      <c r="N25" s="41">
        <f t="shared" si="2"/>
        <v>0</v>
      </c>
      <c r="O25" s="41">
        <f t="shared" si="3"/>
        <v>2</v>
      </c>
      <c r="P25" s="41">
        <f t="shared" si="4"/>
        <v>10</v>
      </c>
      <c r="Q25" s="41">
        <f t="shared" si="5"/>
        <v>2</v>
      </c>
      <c r="R25" s="41">
        <f t="shared" si="6"/>
        <v>1</v>
      </c>
      <c r="S25" s="42"/>
      <c r="T25" s="43">
        <f t="shared" si="7"/>
        <v>0</v>
      </c>
      <c r="U25" s="56">
        <f t="shared" si="8"/>
        <v>0</v>
      </c>
      <c r="V25" s="42"/>
      <c r="W25" s="43">
        <f t="shared" si="9"/>
        <v>0</v>
      </c>
      <c r="X25" s="56">
        <f t="shared" si="10"/>
        <v>0</v>
      </c>
      <c r="Y25" s="42"/>
      <c r="Z25" s="43">
        <f t="shared" si="11"/>
        <v>4</v>
      </c>
      <c r="AA25" s="56">
        <f t="shared" si="12"/>
        <v>0</v>
      </c>
      <c r="AB25" s="67"/>
      <c r="AC25" s="57">
        <f t="shared" si="13"/>
        <v>20</v>
      </c>
      <c r="AD25" s="56">
        <f t="shared" si="14"/>
        <v>0</v>
      </c>
    </row>
    <row r="26" spans="1:30" ht="10.5" customHeight="1">
      <c r="A26" s="33">
        <v>15</v>
      </c>
      <c r="B26" s="34">
        <v>1157976</v>
      </c>
      <c r="C26" s="35" t="s">
        <v>80</v>
      </c>
      <c r="D26" s="36"/>
      <c r="E26" s="37" t="s">
        <v>67</v>
      </c>
      <c r="F26" s="37" t="s">
        <v>68</v>
      </c>
      <c r="G26" s="38">
        <f t="shared" si="15"/>
        <v>1459</v>
      </c>
      <c r="H26" s="39">
        <v>757</v>
      </c>
      <c r="I26" s="39">
        <v>8</v>
      </c>
      <c r="J26" s="39">
        <v>702</v>
      </c>
      <c r="K26" s="39">
        <v>30</v>
      </c>
      <c r="L26" s="40">
        <f t="shared" si="0"/>
        <v>82</v>
      </c>
      <c r="M26" s="41">
        <f t="shared" si="1"/>
        <v>0</v>
      </c>
      <c r="N26" s="41">
        <f t="shared" si="2"/>
        <v>0</v>
      </c>
      <c r="O26" s="41">
        <f t="shared" si="3"/>
        <v>2</v>
      </c>
      <c r="P26" s="41">
        <f t="shared" si="4"/>
        <v>10</v>
      </c>
      <c r="Q26" s="41">
        <f t="shared" si="5"/>
        <v>2</v>
      </c>
      <c r="R26" s="41">
        <f t="shared" si="6"/>
        <v>1</v>
      </c>
      <c r="S26" s="42"/>
      <c r="T26" s="43">
        <f t="shared" si="7"/>
        <v>0</v>
      </c>
      <c r="U26" s="56">
        <f t="shared" si="8"/>
        <v>0</v>
      </c>
      <c r="V26" s="42"/>
      <c r="W26" s="43">
        <f t="shared" si="9"/>
        <v>0</v>
      </c>
      <c r="X26" s="56">
        <f t="shared" si="10"/>
        <v>0</v>
      </c>
      <c r="Y26" s="42"/>
      <c r="Z26" s="43">
        <f t="shared" si="11"/>
        <v>4</v>
      </c>
      <c r="AA26" s="56">
        <f t="shared" si="12"/>
        <v>0</v>
      </c>
      <c r="AB26" s="67"/>
      <c r="AC26" s="57">
        <f t="shared" si="13"/>
        <v>20</v>
      </c>
      <c r="AD26" s="56">
        <f t="shared" si="14"/>
        <v>0</v>
      </c>
    </row>
    <row r="27" spans="1:30" ht="10.5" customHeight="1">
      <c r="A27" s="33">
        <v>16</v>
      </c>
      <c r="B27" s="34">
        <v>2663163</v>
      </c>
      <c r="C27" s="68" t="s">
        <v>95</v>
      </c>
      <c r="D27" s="36" t="s">
        <v>41</v>
      </c>
      <c r="E27" s="37" t="s">
        <v>42</v>
      </c>
      <c r="F27" s="37" t="s">
        <v>63</v>
      </c>
      <c r="G27" s="38">
        <f t="shared" si="15"/>
        <v>1457</v>
      </c>
      <c r="H27" s="39">
        <v>761</v>
      </c>
      <c r="I27" s="39">
        <v>7</v>
      </c>
      <c r="J27" s="39">
        <v>696</v>
      </c>
      <c r="K27" s="39">
        <v>32</v>
      </c>
      <c r="L27" s="40">
        <f t="shared" si="0"/>
        <v>80</v>
      </c>
      <c r="M27" s="41">
        <f t="shared" si="1"/>
        <v>0</v>
      </c>
      <c r="N27" s="41">
        <f t="shared" si="2"/>
        <v>0</v>
      </c>
      <c r="O27" s="41">
        <f t="shared" si="3"/>
        <v>2</v>
      </c>
      <c r="P27" s="41">
        <f t="shared" si="4"/>
        <v>10</v>
      </c>
      <c r="Q27" s="41">
        <f t="shared" si="5"/>
        <v>2</v>
      </c>
      <c r="R27" s="41">
        <f t="shared" si="6"/>
        <v>1</v>
      </c>
      <c r="S27" s="42"/>
      <c r="T27" s="43">
        <f t="shared" si="7"/>
        <v>0</v>
      </c>
      <c r="U27" s="56">
        <f t="shared" si="8"/>
        <v>0</v>
      </c>
      <c r="V27" s="42"/>
      <c r="W27" s="43">
        <f t="shared" si="9"/>
        <v>0</v>
      </c>
      <c r="X27" s="56">
        <f t="shared" si="10"/>
        <v>0</v>
      </c>
      <c r="Y27" s="42"/>
      <c r="Z27" s="43">
        <f t="shared" si="11"/>
        <v>4</v>
      </c>
      <c r="AA27" s="56">
        <f t="shared" si="12"/>
        <v>0</v>
      </c>
      <c r="AB27" s="67"/>
      <c r="AC27" s="57">
        <f t="shared" si="13"/>
        <v>20</v>
      </c>
      <c r="AD27" s="56">
        <f t="shared" si="14"/>
        <v>0</v>
      </c>
    </row>
    <row r="28" spans="1:30" ht="10.5" customHeight="1">
      <c r="A28" s="33">
        <v>17</v>
      </c>
      <c r="B28" s="34">
        <v>2122684</v>
      </c>
      <c r="C28" s="35" t="s">
        <v>76</v>
      </c>
      <c r="D28" s="36" t="s">
        <v>41</v>
      </c>
      <c r="E28" s="37" t="s">
        <v>51</v>
      </c>
      <c r="F28" s="37" t="s">
        <v>77</v>
      </c>
      <c r="G28" s="38">
        <f t="shared" si="15"/>
        <v>1455</v>
      </c>
      <c r="H28" s="39">
        <v>749</v>
      </c>
      <c r="I28" s="39">
        <v>10</v>
      </c>
      <c r="J28" s="39">
        <v>706</v>
      </c>
      <c r="K28" s="39">
        <v>25</v>
      </c>
      <c r="L28" s="40">
        <f t="shared" si="0"/>
        <v>78</v>
      </c>
      <c r="M28" s="41">
        <f t="shared" si="1"/>
        <v>0</v>
      </c>
      <c r="N28" s="41">
        <f t="shared" si="2"/>
        <v>0</v>
      </c>
      <c r="O28" s="41">
        <f t="shared" si="3"/>
        <v>2</v>
      </c>
      <c r="P28" s="41">
        <f t="shared" si="4"/>
        <v>10</v>
      </c>
      <c r="Q28" s="41">
        <f t="shared" si="5"/>
        <v>2</v>
      </c>
      <c r="R28" s="41">
        <f t="shared" si="6"/>
        <v>1</v>
      </c>
      <c r="S28" s="42"/>
      <c r="T28" s="43">
        <f t="shared" si="7"/>
        <v>0</v>
      </c>
      <c r="U28" s="56">
        <f t="shared" si="8"/>
        <v>0</v>
      </c>
      <c r="V28" s="42"/>
      <c r="W28" s="43">
        <f t="shared" si="9"/>
        <v>0</v>
      </c>
      <c r="X28" s="56">
        <f t="shared" si="10"/>
        <v>0</v>
      </c>
      <c r="Y28" s="42"/>
      <c r="Z28" s="43">
        <f t="shared" si="11"/>
        <v>4</v>
      </c>
      <c r="AA28" s="56">
        <f t="shared" si="12"/>
        <v>0</v>
      </c>
      <c r="AB28" s="67"/>
      <c r="AC28" s="57">
        <f t="shared" si="13"/>
        <v>20</v>
      </c>
      <c r="AD28" s="56">
        <f t="shared" si="14"/>
        <v>0</v>
      </c>
    </row>
    <row r="29" spans="1:30" ht="10.5" customHeight="1">
      <c r="A29" s="33">
        <v>18</v>
      </c>
      <c r="B29" s="34">
        <v>2519502</v>
      </c>
      <c r="C29" s="35" t="s">
        <v>60</v>
      </c>
      <c r="D29" s="36" t="s">
        <v>37</v>
      </c>
      <c r="E29" s="37" t="s">
        <v>61</v>
      </c>
      <c r="F29" s="37" t="s">
        <v>39</v>
      </c>
      <c r="G29" s="38">
        <f t="shared" si="15"/>
        <v>1452</v>
      </c>
      <c r="H29" s="39">
        <v>673</v>
      </c>
      <c r="I29" s="39">
        <v>29</v>
      </c>
      <c r="J29" s="39">
        <v>779</v>
      </c>
      <c r="K29" s="39">
        <v>8</v>
      </c>
      <c r="L29" s="40">
        <f t="shared" si="0"/>
        <v>76</v>
      </c>
      <c r="M29" s="41">
        <f t="shared" si="1"/>
        <v>0</v>
      </c>
      <c r="N29" s="41">
        <f t="shared" si="2"/>
        <v>0</v>
      </c>
      <c r="O29" s="41">
        <f t="shared" si="3"/>
        <v>2</v>
      </c>
      <c r="P29" s="41">
        <f t="shared" si="4"/>
        <v>10</v>
      </c>
      <c r="Q29" s="41">
        <f t="shared" si="5"/>
        <v>2</v>
      </c>
      <c r="R29" s="41">
        <f t="shared" si="6"/>
        <v>1</v>
      </c>
      <c r="S29" s="42"/>
      <c r="T29" s="43">
        <f t="shared" si="7"/>
        <v>0</v>
      </c>
      <c r="U29" s="56">
        <f t="shared" si="8"/>
        <v>0</v>
      </c>
      <c r="V29" s="42"/>
      <c r="W29" s="43">
        <f t="shared" si="9"/>
        <v>0</v>
      </c>
      <c r="X29" s="56">
        <f t="shared" si="10"/>
        <v>0</v>
      </c>
      <c r="Y29" s="42"/>
      <c r="Z29" s="43">
        <f t="shared" si="11"/>
        <v>4</v>
      </c>
      <c r="AA29" s="56">
        <f t="shared" si="12"/>
        <v>0</v>
      </c>
      <c r="AB29" s="67"/>
      <c r="AC29" s="57">
        <f t="shared" si="13"/>
        <v>20</v>
      </c>
      <c r="AD29" s="56">
        <f t="shared" si="14"/>
        <v>0</v>
      </c>
    </row>
    <row r="30" spans="1:30" ht="10.5" customHeight="1">
      <c r="A30" s="33">
        <v>19</v>
      </c>
      <c r="B30" s="34">
        <v>1008935</v>
      </c>
      <c r="C30" s="35" t="s">
        <v>98</v>
      </c>
      <c r="D30" s="36" t="s">
        <v>37</v>
      </c>
      <c r="E30" s="37" t="s">
        <v>49</v>
      </c>
      <c r="F30" s="37" t="s">
        <v>99</v>
      </c>
      <c r="G30" s="38">
        <f t="shared" si="15"/>
        <v>1444</v>
      </c>
      <c r="H30" s="39">
        <v>700</v>
      </c>
      <c r="I30" s="39">
        <v>23</v>
      </c>
      <c r="J30" s="39">
        <v>744</v>
      </c>
      <c r="K30" s="39">
        <v>16</v>
      </c>
      <c r="L30" s="40">
        <f t="shared" si="0"/>
        <v>74</v>
      </c>
      <c r="M30" s="41"/>
      <c r="N30" s="41"/>
      <c r="O30" s="41"/>
      <c r="P30" s="41"/>
      <c r="Q30" s="41"/>
      <c r="R30" s="41"/>
      <c r="S30" s="42"/>
      <c r="T30" s="43"/>
      <c r="U30" s="56"/>
      <c r="V30" s="42"/>
      <c r="W30" s="43"/>
      <c r="X30" s="56"/>
      <c r="Y30" s="42"/>
      <c r="Z30" s="43"/>
      <c r="AA30" s="56"/>
      <c r="AB30" s="67"/>
      <c r="AC30" s="57"/>
      <c r="AD30" s="56"/>
    </row>
    <row r="31" spans="1:30" ht="10.5" customHeight="1">
      <c r="A31" s="33">
        <v>20</v>
      </c>
      <c r="B31" s="34">
        <v>2590344</v>
      </c>
      <c r="C31" s="35" t="s">
        <v>81</v>
      </c>
      <c r="D31" s="36" t="s">
        <v>41</v>
      </c>
      <c r="E31" s="37" t="s">
        <v>51</v>
      </c>
      <c r="F31" s="37" t="s">
        <v>82</v>
      </c>
      <c r="G31" s="38">
        <f t="shared" si="15"/>
        <v>1439</v>
      </c>
      <c r="H31" s="39">
        <v>698</v>
      </c>
      <c r="I31" s="66">
        <v>24</v>
      </c>
      <c r="J31" s="66">
        <v>741</v>
      </c>
      <c r="K31" s="66">
        <v>18</v>
      </c>
      <c r="L31" s="40">
        <f t="shared" si="0"/>
        <v>72</v>
      </c>
      <c r="M31" s="41"/>
      <c r="N31" s="41"/>
      <c r="O31" s="41"/>
      <c r="P31" s="41"/>
      <c r="Q31" s="41"/>
      <c r="R31" s="41"/>
      <c r="S31" s="42"/>
      <c r="T31" s="43"/>
      <c r="U31" s="56"/>
      <c r="V31" s="42"/>
      <c r="W31" s="43"/>
      <c r="X31" s="56"/>
      <c r="Y31" s="42"/>
      <c r="Z31" s="43"/>
      <c r="AA31" s="56"/>
      <c r="AB31" s="67"/>
      <c r="AC31" s="57"/>
      <c r="AD31" s="56"/>
    </row>
    <row r="32" spans="1:30" ht="10.5" customHeight="1">
      <c r="A32" s="33">
        <v>21</v>
      </c>
      <c r="B32" s="52">
        <v>1014556</v>
      </c>
      <c r="C32" s="53" t="s">
        <v>117</v>
      </c>
      <c r="D32" s="54"/>
      <c r="E32" s="55" t="s">
        <v>38</v>
      </c>
      <c r="F32" s="55" t="s">
        <v>79</v>
      </c>
      <c r="G32" s="38">
        <f t="shared" si="15"/>
        <v>1429</v>
      </c>
      <c r="H32" s="39">
        <v>647</v>
      </c>
      <c r="I32" s="39">
        <v>37</v>
      </c>
      <c r="J32" s="39">
        <v>782</v>
      </c>
      <c r="K32" s="39">
        <v>6</v>
      </c>
      <c r="L32" s="40">
        <f t="shared" si="0"/>
        <v>70</v>
      </c>
      <c r="M32" s="41">
        <f>$E$7</f>
        <v>0</v>
      </c>
      <c r="N32" s="41">
        <f>$G$7</f>
        <v>0</v>
      </c>
      <c r="O32" s="41">
        <f>$I$7</f>
        <v>2</v>
      </c>
      <c r="P32" s="41">
        <f>$K$7</f>
        <v>10</v>
      </c>
      <c r="Q32" s="41">
        <f>$A$8</f>
        <v>2</v>
      </c>
      <c r="R32" s="41">
        <f>$N$8</f>
        <v>1</v>
      </c>
      <c r="S32" s="42"/>
      <c r="T32" s="43">
        <f>IF(M32&lt;10,MIN(10,M32*2),IF(M32&gt;10*Q32*R32,10*Q32*R32,M32))</f>
        <v>0</v>
      </c>
      <c r="U32" s="56">
        <f>S32*T32</f>
        <v>0</v>
      </c>
      <c r="V32" s="42"/>
      <c r="W32" s="43">
        <f>IF(N32&lt;15,MIN(15,N32*2),IF(N32&gt;15*Q32*R32,15*Q32*R32,N32))</f>
        <v>0</v>
      </c>
      <c r="X32" s="56">
        <f>V32*W32</f>
        <v>0</v>
      </c>
      <c r="Y32" s="42"/>
      <c r="Z32" s="43">
        <f>IF(O32&lt;20,MIN(20,O32*2),IF(O32&gt;20*Q32*R32,20*Q32*R32,O32))</f>
        <v>4</v>
      </c>
      <c r="AA32" s="56">
        <f>Y32*Z32</f>
        <v>0</v>
      </c>
      <c r="AB32" s="67"/>
      <c r="AC32" s="57">
        <f>IF(P32&lt;40,MIN(40,P32*2),IF(P32&gt;40*Q32*R32,40*Q32*R32,P32))</f>
        <v>20</v>
      </c>
      <c r="AD32" s="56">
        <f>AB32*AC32</f>
        <v>0</v>
      </c>
    </row>
    <row r="33" spans="1:30" ht="10.5" customHeight="1">
      <c r="A33" s="33">
        <v>22</v>
      </c>
      <c r="B33" s="34">
        <v>1104389</v>
      </c>
      <c r="C33" s="35" t="s">
        <v>40</v>
      </c>
      <c r="D33" s="36" t="s">
        <v>41</v>
      </c>
      <c r="E33" s="37" t="s">
        <v>42</v>
      </c>
      <c r="F33" s="37" t="s">
        <v>43</v>
      </c>
      <c r="G33" s="38">
        <f t="shared" si="15"/>
        <v>1419</v>
      </c>
      <c r="H33" s="39">
        <v>681</v>
      </c>
      <c r="I33" s="39">
        <v>27</v>
      </c>
      <c r="J33" s="39">
        <v>738</v>
      </c>
      <c r="K33" s="39">
        <v>19</v>
      </c>
      <c r="L33" s="40">
        <f t="shared" si="0"/>
        <v>68</v>
      </c>
      <c r="M33" s="41">
        <f>$E$7</f>
        <v>0</v>
      </c>
      <c r="N33" s="41">
        <f>$G$7</f>
        <v>0</v>
      </c>
      <c r="O33" s="41">
        <f>$I$7</f>
        <v>2</v>
      </c>
      <c r="P33" s="41">
        <f>$K$7</f>
        <v>10</v>
      </c>
      <c r="Q33" s="41">
        <f>$A$8</f>
        <v>2</v>
      </c>
      <c r="R33" s="41">
        <f>$N$8</f>
        <v>1</v>
      </c>
      <c r="S33" s="42"/>
      <c r="T33" s="43">
        <f>IF(M33&lt;10,MIN(10,M33*2),IF(M33&gt;10*Q33*R33,10*Q33*R33,M33))</f>
        <v>0</v>
      </c>
      <c r="U33" s="56">
        <f>S33*T33</f>
        <v>0</v>
      </c>
      <c r="V33" s="42"/>
      <c r="W33" s="43">
        <f>IF(N33&lt;15,MIN(15,N33*2),IF(N33&gt;15*Q33*R33,15*Q33*R33,N33))</f>
        <v>0</v>
      </c>
      <c r="X33" s="56">
        <f>V33*W33</f>
        <v>0</v>
      </c>
      <c r="Y33" s="42"/>
      <c r="Z33" s="43">
        <f>IF(O33&lt;20,MIN(20,O33*2),IF(O33&gt;20*Q33*R33,20*Q33*R33,O33))</f>
        <v>4</v>
      </c>
      <c r="AA33" s="56">
        <f>Y33*Z33</f>
        <v>0</v>
      </c>
      <c r="AB33" s="67"/>
      <c r="AC33" s="57">
        <f>IF(P33&lt;40,MIN(40,P33*2),IF(P33&gt;40*Q33*R33,40*Q33*R33,P33))</f>
        <v>20</v>
      </c>
      <c r="AD33" s="56">
        <f>AB33*AC33</f>
        <v>0</v>
      </c>
    </row>
    <row r="34" spans="1:30" ht="10.5" customHeight="1">
      <c r="A34" s="33">
        <v>23</v>
      </c>
      <c r="B34" s="34">
        <v>1140101</v>
      </c>
      <c r="C34" s="35" t="s">
        <v>101</v>
      </c>
      <c r="D34" s="36" t="s">
        <v>41</v>
      </c>
      <c r="E34" s="37" t="s">
        <v>42</v>
      </c>
      <c r="F34" s="37" t="s">
        <v>82</v>
      </c>
      <c r="G34" s="38">
        <f t="shared" si="15"/>
        <v>1410</v>
      </c>
      <c r="H34" s="39">
        <v>720</v>
      </c>
      <c r="I34" s="39">
        <v>18</v>
      </c>
      <c r="J34" s="39">
        <v>690</v>
      </c>
      <c r="K34" s="39">
        <v>34</v>
      </c>
      <c r="L34" s="40">
        <f t="shared" si="0"/>
        <v>66</v>
      </c>
      <c r="M34" s="41">
        <f>$E$7</f>
        <v>0</v>
      </c>
      <c r="N34" s="41">
        <f>$G$7</f>
        <v>0</v>
      </c>
      <c r="O34" s="41">
        <f>$I$7</f>
        <v>2</v>
      </c>
      <c r="P34" s="41">
        <f>$K$7</f>
        <v>10</v>
      </c>
      <c r="Q34" s="41">
        <f>$A$8</f>
        <v>2</v>
      </c>
      <c r="R34" s="41">
        <f>$N$8</f>
        <v>1</v>
      </c>
      <c r="S34" s="42"/>
      <c r="T34" s="43">
        <f>IF(M34&lt;10,MIN(10,M34*2),IF(M34&gt;10*Q34*R34,10*Q34*R34,M34))</f>
        <v>0</v>
      </c>
      <c r="U34" s="56">
        <f>S34*T34</f>
        <v>0</v>
      </c>
      <c r="V34" s="42"/>
      <c r="W34" s="43">
        <f>IF(N34&lt;15,MIN(15,N34*2),IF(N34&gt;15*Q34*R34,15*Q34*R34,N34))</f>
        <v>0</v>
      </c>
      <c r="X34" s="56">
        <f>V34*W34</f>
        <v>0</v>
      </c>
      <c r="Y34" s="42"/>
      <c r="Z34" s="43">
        <f>IF(O34&lt;20,MIN(20,O34*2),IF(O34&gt;20*Q34*R34,20*Q34*R34,O34))</f>
        <v>4</v>
      </c>
      <c r="AA34" s="56">
        <f>Y34*Z34</f>
        <v>0</v>
      </c>
      <c r="AB34" s="67"/>
      <c r="AC34" s="57">
        <f>IF(P34&lt;40,MIN(40,P34*2),IF(P34&gt;40*Q34*R34,40*Q34*R34,P34))</f>
        <v>20</v>
      </c>
      <c r="AD34" s="56">
        <f>AB34*AC34</f>
        <v>0</v>
      </c>
    </row>
    <row r="35" spans="1:30" s="64" customFormat="1" ht="10.5" customHeight="1">
      <c r="A35" s="33">
        <v>24</v>
      </c>
      <c r="B35" s="34">
        <v>1069948</v>
      </c>
      <c r="C35" s="35" t="s">
        <v>108</v>
      </c>
      <c r="D35" s="36" t="s">
        <v>37</v>
      </c>
      <c r="E35" s="37" t="s">
        <v>38</v>
      </c>
      <c r="F35" s="37" t="s">
        <v>82</v>
      </c>
      <c r="G35" s="38">
        <f t="shared" si="15"/>
        <v>1405</v>
      </c>
      <c r="H35" s="39">
        <v>628</v>
      </c>
      <c r="I35" s="39">
        <v>41</v>
      </c>
      <c r="J35" s="39">
        <v>777</v>
      </c>
      <c r="K35" s="39">
        <v>10</v>
      </c>
      <c r="L35" s="59">
        <f t="shared" si="0"/>
        <v>64</v>
      </c>
      <c r="M35" s="60">
        <f>$E$7</f>
        <v>0</v>
      </c>
      <c r="N35" s="60">
        <f>$G$7</f>
        <v>0</v>
      </c>
      <c r="O35" s="60">
        <f>$I$7</f>
        <v>2</v>
      </c>
      <c r="P35" s="60">
        <f>$K$7</f>
        <v>10</v>
      </c>
      <c r="Q35" s="60">
        <f>$A$8</f>
        <v>2</v>
      </c>
      <c r="R35" s="60">
        <f>$N$8</f>
        <v>1</v>
      </c>
      <c r="S35" s="61"/>
      <c r="T35" s="62">
        <f>IF(M35&lt;10,MIN(10,M35*2),IF(M35&gt;10*Q35*R35,10*Q35*R35,M35))</f>
        <v>0</v>
      </c>
      <c r="U35" s="56">
        <f>S35*T35</f>
        <v>0</v>
      </c>
      <c r="V35" s="61"/>
      <c r="W35" s="62">
        <f>IF(N35&lt;15,MIN(15,N35*2),IF(N35&gt;15*Q35*R35,15*Q35*R35,N35))</f>
        <v>0</v>
      </c>
      <c r="X35" s="56">
        <f>V35*W35</f>
        <v>0</v>
      </c>
      <c r="Y35" s="61"/>
      <c r="Z35" s="62">
        <f>IF(O35&lt;20,MIN(20,O35*2),IF(O35&gt;20*Q35*R35,20*Q35*R35,O35))</f>
        <v>4</v>
      </c>
      <c r="AA35" s="56">
        <f>Y35*Z35</f>
        <v>0</v>
      </c>
      <c r="AB35" s="67"/>
      <c r="AC35" s="57">
        <f>IF(P35&lt;40,MIN(40,P35*2),IF(P35&gt;40*Q35*R35,40*Q35*R35,P35))</f>
        <v>20</v>
      </c>
      <c r="AD35" s="56">
        <f>AB35*AC35</f>
        <v>0</v>
      </c>
    </row>
    <row r="36" spans="1:30" ht="10.5" customHeight="1">
      <c r="A36" s="58">
        <v>25</v>
      </c>
      <c r="B36" s="34">
        <v>1065469</v>
      </c>
      <c r="C36" s="35" t="s">
        <v>115</v>
      </c>
      <c r="D36" s="36" t="s">
        <v>41</v>
      </c>
      <c r="E36" s="37" t="s">
        <v>42</v>
      </c>
      <c r="F36" s="37" t="s">
        <v>47</v>
      </c>
      <c r="G36" s="65">
        <f t="shared" si="15"/>
        <v>1404</v>
      </c>
      <c r="H36" s="66">
        <v>741</v>
      </c>
      <c r="I36" s="39">
        <v>12</v>
      </c>
      <c r="J36" s="39">
        <v>663</v>
      </c>
      <c r="K36" s="39">
        <v>38</v>
      </c>
      <c r="L36" s="40">
        <f t="shared" si="0"/>
        <v>62</v>
      </c>
      <c r="M36" s="41">
        <f>$E$7</f>
        <v>0</v>
      </c>
      <c r="N36" s="41">
        <f>$G$7</f>
        <v>0</v>
      </c>
      <c r="O36" s="41">
        <f>$I$7</f>
        <v>2</v>
      </c>
      <c r="P36" s="41">
        <f>$K$7</f>
        <v>10</v>
      </c>
      <c r="Q36" s="41">
        <f>$A$8</f>
        <v>2</v>
      </c>
      <c r="R36" s="41">
        <f>$N$8</f>
        <v>1</v>
      </c>
      <c r="S36" s="42"/>
      <c r="T36" s="43">
        <f>IF(M36&lt;10,MIN(10,M36*2),IF(M36&gt;10*Q36*R36,10*Q36*R36,M36))</f>
        <v>0</v>
      </c>
      <c r="U36" s="56">
        <f>S36*T36</f>
        <v>0</v>
      </c>
      <c r="V36" s="42"/>
      <c r="W36" s="43">
        <f>IF(N36&lt;15,MIN(15,N36*2),IF(N36&gt;15*Q36*R36,15*Q36*R36,N36))</f>
        <v>0</v>
      </c>
      <c r="X36" s="56">
        <f>V36*W36</f>
        <v>0</v>
      </c>
      <c r="Y36" s="42"/>
      <c r="Z36" s="43">
        <f>IF(O36&lt;20,MIN(20,O36*2),IF(O36&gt;20*Q36*R36,20*Q36*R36,O36))</f>
        <v>4</v>
      </c>
      <c r="AA36" s="56">
        <f>Y36*Z36</f>
        <v>0</v>
      </c>
      <c r="AB36" s="67"/>
      <c r="AC36" s="57">
        <f>IF(P36&lt;40,MIN(40,P36*2),IF(P36&gt;40*Q36*R36,40*Q36*R36,P36))</f>
        <v>20</v>
      </c>
      <c r="AD36" s="56">
        <f>AB36*AC36</f>
        <v>0</v>
      </c>
    </row>
    <row r="37" spans="1:30" ht="10.5" customHeight="1">
      <c r="A37" s="33">
        <v>26</v>
      </c>
      <c r="B37" s="34">
        <v>1109823</v>
      </c>
      <c r="C37" s="35" t="s">
        <v>104</v>
      </c>
      <c r="D37" s="36"/>
      <c r="E37" s="37" t="s">
        <v>38</v>
      </c>
      <c r="F37" s="37" t="s">
        <v>105</v>
      </c>
      <c r="G37" s="38">
        <f t="shared" si="15"/>
        <v>1385</v>
      </c>
      <c r="H37" s="39">
        <v>682</v>
      </c>
      <c r="I37" s="39">
        <v>26</v>
      </c>
      <c r="J37" s="39">
        <v>703</v>
      </c>
      <c r="K37" s="39">
        <v>27</v>
      </c>
      <c r="L37" s="40">
        <f t="shared" si="0"/>
        <v>60</v>
      </c>
      <c r="M37" s="41"/>
      <c r="N37" s="41"/>
      <c r="O37" s="41"/>
      <c r="P37" s="41"/>
      <c r="Q37" s="41"/>
      <c r="R37" s="41"/>
      <c r="S37" s="42"/>
      <c r="T37" s="43"/>
      <c r="U37" s="56"/>
      <c r="V37" s="42"/>
      <c r="W37" s="43"/>
      <c r="X37" s="56"/>
      <c r="Y37" s="42"/>
      <c r="Z37" s="43"/>
      <c r="AA37" s="56"/>
      <c r="AB37" s="67"/>
      <c r="AC37" s="57"/>
      <c r="AD37" s="56"/>
    </row>
    <row r="38" spans="1:30" ht="10.5" customHeight="1">
      <c r="A38" s="33">
        <v>27</v>
      </c>
      <c r="B38" s="34">
        <v>2152365</v>
      </c>
      <c r="C38" s="35" t="s">
        <v>118</v>
      </c>
      <c r="D38" s="36"/>
      <c r="E38" s="37" t="s">
        <v>92</v>
      </c>
      <c r="F38" s="37" t="s">
        <v>52</v>
      </c>
      <c r="G38" s="38">
        <f t="shared" si="15"/>
        <v>1382</v>
      </c>
      <c r="H38" s="39">
        <v>679</v>
      </c>
      <c r="I38" s="39">
        <v>28</v>
      </c>
      <c r="J38" s="39">
        <v>703</v>
      </c>
      <c r="K38" s="39">
        <v>27</v>
      </c>
      <c r="L38" s="40">
        <f t="shared" si="0"/>
        <v>58</v>
      </c>
      <c r="M38" s="41">
        <f>$E$7</f>
        <v>0</v>
      </c>
      <c r="N38" s="41">
        <f>$G$7</f>
        <v>0</v>
      </c>
      <c r="O38" s="41">
        <f>$I$7</f>
        <v>2</v>
      </c>
      <c r="P38" s="41">
        <f>$K$7</f>
        <v>10</v>
      </c>
      <c r="Q38" s="41">
        <f>$A$8</f>
        <v>2</v>
      </c>
      <c r="R38" s="41">
        <f>$N$8</f>
        <v>1</v>
      </c>
      <c r="S38" s="42"/>
      <c r="T38" s="43">
        <f>IF(M38&lt;10,MIN(10,M38*2),IF(M38&gt;10*Q38*R38,10*Q38*R38,M38))</f>
        <v>0</v>
      </c>
      <c r="U38" s="56">
        <f>S38*T38</f>
        <v>0</v>
      </c>
      <c r="V38" s="42"/>
      <c r="W38" s="43">
        <f>IF(N38&lt;15,MIN(15,N38*2),IF(N38&gt;15*Q38*R38,15*Q38*R38,N38))</f>
        <v>0</v>
      </c>
      <c r="X38" s="56">
        <f>V38*W38</f>
        <v>0</v>
      </c>
      <c r="Y38" s="42"/>
      <c r="Z38" s="43">
        <f>IF(O38&lt;20,MIN(20,O38*2),IF(O38&gt;20*Q38*R38,20*Q38*R38,O38))</f>
        <v>4</v>
      </c>
      <c r="AA38" s="56">
        <f>Y38*Z38</f>
        <v>0</v>
      </c>
      <c r="AB38" s="67"/>
      <c r="AC38" s="57">
        <f>IF(P38&lt;40,MIN(40,P38*2),IF(P38&gt;40*Q38*R38,40*Q38*R38,P38))</f>
        <v>20</v>
      </c>
      <c r="AD38" s="56">
        <f>AB38*AC38</f>
        <v>0</v>
      </c>
    </row>
    <row r="39" spans="1:30" ht="10.5" customHeight="1">
      <c r="A39" s="33">
        <v>28</v>
      </c>
      <c r="B39" s="34">
        <v>1059031</v>
      </c>
      <c r="C39" s="35" t="s">
        <v>56</v>
      </c>
      <c r="D39" s="36" t="s">
        <v>37</v>
      </c>
      <c r="E39" s="37" t="s">
        <v>42</v>
      </c>
      <c r="F39" s="37" t="s">
        <v>39</v>
      </c>
      <c r="G39" s="38">
        <f t="shared" si="15"/>
        <v>1382</v>
      </c>
      <c r="H39" s="39">
        <v>659</v>
      </c>
      <c r="I39" s="39">
        <v>35</v>
      </c>
      <c r="J39" s="39">
        <v>723</v>
      </c>
      <c r="K39" s="39">
        <v>22</v>
      </c>
      <c r="L39" s="40">
        <f t="shared" si="0"/>
        <v>56</v>
      </c>
      <c r="M39" s="41">
        <f>$E$7</f>
        <v>0</v>
      </c>
      <c r="N39" s="41">
        <f>$G$7</f>
        <v>0</v>
      </c>
      <c r="O39" s="41">
        <f>$I$7</f>
        <v>2</v>
      </c>
      <c r="P39" s="41">
        <f>$K$7</f>
        <v>10</v>
      </c>
      <c r="Q39" s="41">
        <f>$A$8</f>
        <v>2</v>
      </c>
      <c r="R39" s="41">
        <f>$N$8</f>
        <v>1</v>
      </c>
      <c r="S39" s="42"/>
      <c r="T39" s="43">
        <f>IF(M39&lt;10,MIN(10,M39*2),IF(M39&gt;10*Q39*R39,10*Q39*R39,M39))</f>
        <v>0</v>
      </c>
      <c r="U39" s="56">
        <f>S39*T39</f>
        <v>0</v>
      </c>
      <c r="V39" s="42"/>
      <c r="W39" s="43">
        <f>IF(N39&lt;15,MIN(15,N39*2),IF(N39&gt;15*Q39*R39,15*Q39*R39,N39))</f>
        <v>0</v>
      </c>
      <c r="X39" s="56">
        <f>V39*W39</f>
        <v>0</v>
      </c>
      <c r="Y39" s="42"/>
      <c r="Z39" s="43">
        <f>IF(O39&lt;20,MIN(20,O39*2),IF(O39&gt;20*Q39*R39,20*Q39*R39,O39))</f>
        <v>4</v>
      </c>
      <c r="AA39" s="56">
        <f>Y39*Z39</f>
        <v>0</v>
      </c>
      <c r="AB39" s="67"/>
      <c r="AC39" s="57">
        <f>IF(P39&lt;40,MIN(40,P39*2),IF(P39&gt;40*Q39*R39,40*Q39*R39,P39))</f>
        <v>20</v>
      </c>
      <c r="AD39" s="56">
        <f>AB39*AC39</f>
        <v>0</v>
      </c>
    </row>
    <row r="40" spans="1:30" ht="10.5" customHeight="1">
      <c r="A40" s="33">
        <v>29</v>
      </c>
      <c r="B40" s="34">
        <v>1066515</v>
      </c>
      <c r="C40" s="35" t="s">
        <v>59</v>
      </c>
      <c r="D40" s="36" t="s">
        <v>37</v>
      </c>
      <c r="E40" s="37" t="s">
        <v>49</v>
      </c>
      <c r="F40" s="37" t="s">
        <v>39</v>
      </c>
      <c r="G40" s="38">
        <f t="shared" si="15"/>
        <v>1377</v>
      </c>
      <c r="H40" s="39">
        <v>665</v>
      </c>
      <c r="I40" s="39">
        <v>33</v>
      </c>
      <c r="J40" s="39">
        <v>712</v>
      </c>
      <c r="K40" s="39">
        <v>36</v>
      </c>
      <c r="L40" s="40">
        <f t="shared" si="0"/>
        <v>54</v>
      </c>
      <c r="M40" s="41">
        <f>$E$7</f>
        <v>0</v>
      </c>
      <c r="N40" s="41">
        <f>$G$7</f>
        <v>0</v>
      </c>
      <c r="O40" s="41">
        <f>$I$7</f>
        <v>2</v>
      </c>
      <c r="P40" s="41">
        <f>$K$7</f>
        <v>10</v>
      </c>
      <c r="Q40" s="41">
        <f>$A$8</f>
        <v>2</v>
      </c>
      <c r="R40" s="41">
        <f>$N$8</f>
        <v>1</v>
      </c>
      <c r="S40" s="42"/>
      <c r="T40" s="43">
        <f>IF(M40&lt;10,MIN(10,M40*2),IF(M40&gt;10*Q40*R40,10*Q40*R40,M40))</f>
        <v>0</v>
      </c>
      <c r="U40" s="56">
        <f>S40*T40</f>
        <v>0</v>
      </c>
      <c r="V40" s="42"/>
      <c r="W40" s="43">
        <f>IF(N40&lt;15,MIN(15,N40*2),IF(N40&gt;15*Q40*R40,15*Q40*R40,N40))</f>
        <v>0</v>
      </c>
      <c r="X40" s="56">
        <f>V40*W40</f>
        <v>0</v>
      </c>
      <c r="Y40" s="42"/>
      <c r="Z40" s="43">
        <f>IF(O40&lt;20,MIN(20,O40*2),IF(O40&gt;20*Q40*R40,20*Q40*R40,O40))</f>
        <v>4</v>
      </c>
      <c r="AA40" s="56">
        <f>Y40*Z40</f>
        <v>0</v>
      </c>
      <c r="AB40" s="67"/>
      <c r="AC40" s="57">
        <f>IF(P40&lt;40,MIN(40,P40*2),IF(P40&gt;40*Q40*R40,40*Q40*R40,P40))</f>
        <v>20</v>
      </c>
      <c r="AD40" s="56">
        <f>AB40*AC40</f>
        <v>0</v>
      </c>
    </row>
    <row r="41" spans="1:30" ht="10.5" customHeight="1">
      <c r="A41" s="33">
        <v>30</v>
      </c>
      <c r="B41" s="34">
        <v>2213461</v>
      </c>
      <c r="C41" s="35" t="s">
        <v>91</v>
      </c>
      <c r="D41" s="36" t="s">
        <v>41</v>
      </c>
      <c r="E41" s="37" t="s">
        <v>92</v>
      </c>
      <c r="F41" s="37" t="s">
        <v>39</v>
      </c>
      <c r="G41" s="38">
        <f t="shared" si="15"/>
        <v>1374</v>
      </c>
      <c r="H41" s="39">
        <v>709</v>
      </c>
      <c r="I41" s="39">
        <v>19</v>
      </c>
      <c r="J41" s="39">
        <v>665</v>
      </c>
      <c r="K41" s="39">
        <v>36</v>
      </c>
      <c r="L41" s="40">
        <f t="shared" si="0"/>
        <v>52</v>
      </c>
      <c r="M41" s="41"/>
      <c r="N41" s="41"/>
      <c r="O41" s="41"/>
      <c r="P41" s="41"/>
      <c r="Q41" s="41"/>
      <c r="R41" s="41"/>
      <c r="S41" s="42"/>
      <c r="T41" s="43"/>
      <c r="U41" s="56"/>
      <c r="V41" s="42"/>
      <c r="W41" s="43"/>
      <c r="X41" s="56"/>
      <c r="Y41" s="42"/>
      <c r="Z41" s="43"/>
      <c r="AA41" s="56"/>
      <c r="AB41" s="67"/>
      <c r="AC41" s="57"/>
      <c r="AD41" s="56"/>
    </row>
    <row r="42" spans="1:30" ht="10.5" customHeight="1">
      <c r="A42" s="33">
        <v>31</v>
      </c>
      <c r="B42" s="52">
        <v>1167389</v>
      </c>
      <c r="C42" s="53" t="s">
        <v>116</v>
      </c>
      <c r="D42" s="54"/>
      <c r="E42" s="55" t="s">
        <v>67</v>
      </c>
      <c r="F42" s="55" t="s">
        <v>68</v>
      </c>
      <c r="G42" s="65">
        <f t="shared" si="15"/>
        <v>1371</v>
      </c>
      <c r="H42" s="66">
        <v>765</v>
      </c>
      <c r="I42" s="66">
        <v>6</v>
      </c>
      <c r="J42" s="66">
        <v>606</v>
      </c>
      <c r="K42" s="66">
        <v>48</v>
      </c>
      <c r="L42" s="40">
        <f t="shared" si="0"/>
        <v>50</v>
      </c>
      <c r="M42" s="41">
        <f>$E$7</f>
        <v>0</v>
      </c>
      <c r="N42" s="41">
        <f>$G$7</f>
        <v>0</v>
      </c>
      <c r="O42" s="41">
        <f>$I$7</f>
        <v>2</v>
      </c>
      <c r="P42" s="41">
        <f>$K$7</f>
        <v>10</v>
      </c>
      <c r="Q42" s="41">
        <f>$A$8</f>
        <v>2</v>
      </c>
      <c r="R42" s="41">
        <f>$N$8</f>
        <v>1</v>
      </c>
      <c r="S42" s="42"/>
      <c r="T42" s="43">
        <f>IF(M42&lt;10,MIN(10,M42*2),IF(M42&gt;10*Q42*R42,10*Q42*R42,M42))</f>
        <v>0</v>
      </c>
      <c r="U42" s="56">
        <f>S42*T42</f>
        <v>0</v>
      </c>
      <c r="V42" s="42"/>
      <c r="W42" s="43">
        <f>IF(N42&lt;15,MIN(15,N42*2),IF(N42&gt;15*Q42*R42,15*Q42*R42,N42))</f>
        <v>0</v>
      </c>
      <c r="X42" s="56">
        <f>V42*W42</f>
        <v>0</v>
      </c>
      <c r="Y42" s="42"/>
      <c r="Z42" s="43">
        <f>IF(O42&lt;20,MIN(20,O42*2),IF(O42&gt;20*Q42*R42,20*Q42*R42,O42))</f>
        <v>4</v>
      </c>
      <c r="AA42" s="56">
        <f>Y42*Z42</f>
        <v>0</v>
      </c>
      <c r="AB42" s="67"/>
      <c r="AC42" s="57">
        <f>IF(P42&lt;40,MIN(40,P42*2),IF(P42&gt;40*Q42*R42,40*Q42*R42,P42))</f>
        <v>20</v>
      </c>
      <c r="AD42" s="56">
        <f>AB42*AC42</f>
        <v>0</v>
      </c>
    </row>
    <row r="43" spans="1:30" ht="10.5" customHeight="1">
      <c r="A43" s="33">
        <v>32</v>
      </c>
      <c r="B43" s="34">
        <v>1046843</v>
      </c>
      <c r="C43" s="35" t="s">
        <v>109</v>
      </c>
      <c r="D43" s="36" t="s">
        <v>41</v>
      </c>
      <c r="E43" s="37" t="s">
        <v>38</v>
      </c>
      <c r="F43" s="37" t="s">
        <v>47</v>
      </c>
      <c r="G43" s="38">
        <f t="shared" si="15"/>
        <v>1369</v>
      </c>
      <c r="H43" s="39">
        <v>747</v>
      </c>
      <c r="I43" s="39">
        <v>11</v>
      </c>
      <c r="J43" s="39">
        <v>622</v>
      </c>
      <c r="K43" s="39">
        <v>43</v>
      </c>
      <c r="L43" s="40">
        <f t="shared" si="0"/>
        <v>48</v>
      </c>
      <c r="M43" s="41">
        <f>$E$7</f>
        <v>0</v>
      </c>
      <c r="N43" s="41">
        <f>$G$7</f>
        <v>0</v>
      </c>
      <c r="O43" s="41">
        <f>$I$7</f>
        <v>2</v>
      </c>
      <c r="P43" s="41">
        <f>$K$7</f>
        <v>10</v>
      </c>
      <c r="Q43" s="41">
        <f>$A$8</f>
        <v>2</v>
      </c>
      <c r="R43" s="41">
        <f>$N$8</f>
        <v>1</v>
      </c>
      <c r="S43" s="42"/>
      <c r="T43" s="43">
        <f>IF(M43&lt;10,MIN(10,M43*2),IF(M43&gt;10*Q43*R43,10*Q43*R43,M43))</f>
        <v>0</v>
      </c>
      <c r="U43" s="56">
        <f>S43*T43</f>
        <v>0</v>
      </c>
      <c r="V43" s="42"/>
      <c r="W43" s="43">
        <f>IF(N43&lt;15,MIN(15,N43*2),IF(N43&gt;15*Q43*R43,15*Q43*R43,N43))</f>
        <v>0</v>
      </c>
      <c r="X43" s="56">
        <f>V43*W43</f>
        <v>0</v>
      </c>
      <c r="Y43" s="42"/>
      <c r="Z43" s="43">
        <f>IF(O43&lt;20,MIN(20,O43*2),IF(O43&gt;20*Q43*R43,20*Q43*R43,O43))</f>
        <v>4</v>
      </c>
      <c r="AA43" s="56">
        <f>Y43*Z43</f>
        <v>0</v>
      </c>
      <c r="AB43" s="67"/>
      <c r="AC43" s="57">
        <f>IF(P43&lt;40,MIN(40,P43*2),IF(P43&gt;40*Q43*R43,40*Q43*R43,P43))</f>
        <v>20</v>
      </c>
      <c r="AD43" s="56">
        <f>AB43*AC43</f>
        <v>0</v>
      </c>
    </row>
    <row r="44" spans="1:30" ht="10.5" customHeight="1">
      <c r="A44" s="33">
        <v>33</v>
      </c>
      <c r="B44" s="34">
        <v>2519456</v>
      </c>
      <c r="C44" s="35" t="s">
        <v>48</v>
      </c>
      <c r="D44" s="36" t="s">
        <v>37</v>
      </c>
      <c r="E44" s="37" t="s">
        <v>49</v>
      </c>
      <c r="F44" s="37" t="s">
        <v>39</v>
      </c>
      <c r="G44" s="38">
        <f t="shared" si="15"/>
        <v>1359</v>
      </c>
      <c r="H44" s="39">
        <v>644</v>
      </c>
      <c r="I44" s="39">
        <v>38</v>
      </c>
      <c r="J44" s="39">
        <v>715</v>
      </c>
      <c r="K44" s="39">
        <v>23</v>
      </c>
      <c r="L44" s="40">
        <f aca="true" t="shared" si="16" ref="L44:L74">$L$8-2*(A44-1)</f>
        <v>46</v>
      </c>
      <c r="M44" s="41"/>
      <c r="N44" s="41"/>
      <c r="O44" s="41"/>
      <c r="P44" s="41"/>
      <c r="Q44" s="41"/>
      <c r="R44" s="41"/>
      <c r="S44" s="42"/>
      <c r="T44" s="43"/>
      <c r="U44" s="56"/>
      <c r="V44" s="42"/>
      <c r="W44" s="43"/>
      <c r="X44" s="56"/>
      <c r="Y44" s="42"/>
      <c r="Z44" s="43"/>
      <c r="AA44" s="56"/>
      <c r="AB44" s="67"/>
      <c r="AC44" s="57"/>
      <c r="AD44" s="56"/>
    </row>
    <row r="45" spans="1:30" ht="10.5" customHeight="1">
      <c r="A45" s="33">
        <v>34</v>
      </c>
      <c r="B45" s="69">
        <v>1011559</v>
      </c>
      <c r="C45" s="70" t="s">
        <v>53</v>
      </c>
      <c r="D45" s="36" t="s">
        <v>37</v>
      </c>
      <c r="E45" s="37" t="s">
        <v>51</v>
      </c>
      <c r="F45" s="37" t="s">
        <v>43</v>
      </c>
      <c r="G45" s="38">
        <f aca="true" t="shared" si="17" ref="G45:G66">SUM(H45,J45)</f>
        <v>1356</v>
      </c>
      <c r="H45" s="39">
        <v>652</v>
      </c>
      <c r="I45" s="39">
        <v>36</v>
      </c>
      <c r="J45" s="39">
        <v>704</v>
      </c>
      <c r="K45" s="39">
        <v>26</v>
      </c>
      <c r="L45" s="40">
        <f t="shared" si="16"/>
        <v>44</v>
      </c>
      <c r="M45" s="41"/>
      <c r="N45" s="41"/>
      <c r="O45" s="41"/>
      <c r="P45" s="41"/>
      <c r="Q45" s="41"/>
      <c r="R45" s="41"/>
      <c r="S45" s="42"/>
      <c r="T45" s="43"/>
      <c r="U45" s="56"/>
      <c r="V45" s="42"/>
      <c r="W45" s="43"/>
      <c r="X45" s="56"/>
      <c r="Y45" s="42"/>
      <c r="Z45" s="43"/>
      <c r="AA45" s="56"/>
      <c r="AB45" s="67"/>
      <c r="AC45" s="57"/>
      <c r="AD45" s="56"/>
    </row>
    <row r="46" spans="1:30" ht="10.5" customHeight="1">
      <c r="A46" s="33">
        <v>35</v>
      </c>
      <c r="B46" s="34">
        <v>1031603</v>
      </c>
      <c r="C46" s="35" t="s">
        <v>55</v>
      </c>
      <c r="D46" s="36" t="s">
        <v>37</v>
      </c>
      <c r="E46" s="37" t="s">
        <v>38</v>
      </c>
      <c r="F46" s="37" t="s">
        <v>43</v>
      </c>
      <c r="G46" s="38">
        <f t="shared" si="17"/>
        <v>1352</v>
      </c>
      <c r="H46" s="39">
        <v>688</v>
      </c>
      <c r="I46" s="39">
        <v>25</v>
      </c>
      <c r="J46" s="39">
        <v>664</v>
      </c>
      <c r="K46" s="39">
        <v>37</v>
      </c>
      <c r="L46" s="40">
        <f t="shared" si="16"/>
        <v>42</v>
      </c>
      <c r="M46" s="41">
        <f aca="true" t="shared" si="18" ref="M46:M61">$E$7</f>
        <v>0</v>
      </c>
      <c r="N46" s="41">
        <f aca="true" t="shared" si="19" ref="N46:N61">$G$7</f>
        <v>0</v>
      </c>
      <c r="O46" s="41">
        <f aca="true" t="shared" si="20" ref="O46:O61">$I$7</f>
        <v>2</v>
      </c>
      <c r="P46" s="41">
        <f aca="true" t="shared" si="21" ref="P46:P61">$K$7</f>
        <v>10</v>
      </c>
      <c r="Q46" s="41">
        <f aca="true" t="shared" si="22" ref="Q46:Q61">$A$8</f>
        <v>2</v>
      </c>
      <c r="R46" s="41">
        <f aca="true" t="shared" si="23" ref="R46:R61">$N$8</f>
        <v>1</v>
      </c>
      <c r="S46" s="42"/>
      <c r="T46" s="43">
        <f aca="true" t="shared" si="24" ref="T46:T61">IF(M46&lt;10,MIN(10,M46*2),IF(M46&gt;10*Q46*R46,10*Q46*R46,M46))</f>
        <v>0</v>
      </c>
      <c r="U46" s="56">
        <f aca="true" t="shared" si="25" ref="U46:U61">S46*T46</f>
        <v>0</v>
      </c>
      <c r="V46" s="42"/>
      <c r="W46" s="43">
        <f aca="true" t="shared" si="26" ref="W46:W61">IF(N46&lt;15,MIN(15,N46*2),IF(N46&gt;15*Q46*R46,15*Q46*R46,N46))</f>
        <v>0</v>
      </c>
      <c r="X46" s="56">
        <f aca="true" t="shared" si="27" ref="X46:X61">V46*W46</f>
        <v>0</v>
      </c>
      <c r="Y46" s="42"/>
      <c r="Z46" s="43">
        <f aca="true" t="shared" si="28" ref="Z46:Z61">IF(O46&lt;20,MIN(20,O46*2),IF(O46&gt;20*Q46*R46,20*Q46*R46,O46))</f>
        <v>4</v>
      </c>
      <c r="AA46" s="56">
        <f aca="true" t="shared" si="29" ref="AA46:AA61">Y46*Z46</f>
        <v>0</v>
      </c>
      <c r="AB46" s="67"/>
      <c r="AC46" s="57">
        <f aca="true" t="shared" si="30" ref="AC46:AC61">IF(P46&lt;40,MIN(40,P46*2),IF(P46&gt;40*Q46*R46,40*Q46*R46,P46))</f>
        <v>20</v>
      </c>
      <c r="AD46" s="56">
        <f aca="true" t="shared" si="31" ref="AD46:AD61">AB46*AC46</f>
        <v>0</v>
      </c>
    </row>
    <row r="47" spans="1:30" ht="10.5" customHeight="1">
      <c r="A47" s="33">
        <v>36</v>
      </c>
      <c r="B47" s="34">
        <v>2308963</v>
      </c>
      <c r="C47" s="35" t="s">
        <v>103</v>
      </c>
      <c r="D47" s="36" t="s">
        <v>41</v>
      </c>
      <c r="E47" s="37" t="s">
        <v>75</v>
      </c>
      <c r="F47" s="37" t="s">
        <v>73</v>
      </c>
      <c r="G47" s="38">
        <f t="shared" si="17"/>
        <v>1340</v>
      </c>
      <c r="H47" s="39">
        <v>642</v>
      </c>
      <c r="I47" s="39">
        <v>40</v>
      </c>
      <c r="J47" s="39">
        <v>698</v>
      </c>
      <c r="K47" s="39">
        <v>31</v>
      </c>
      <c r="L47" s="40">
        <f t="shared" si="16"/>
        <v>40</v>
      </c>
      <c r="M47" s="41">
        <f t="shared" si="18"/>
        <v>0</v>
      </c>
      <c r="N47" s="41">
        <f t="shared" si="19"/>
        <v>0</v>
      </c>
      <c r="O47" s="41">
        <f t="shared" si="20"/>
        <v>2</v>
      </c>
      <c r="P47" s="41">
        <f t="shared" si="21"/>
        <v>10</v>
      </c>
      <c r="Q47" s="41">
        <f t="shared" si="22"/>
        <v>2</v>
      </c>
      <c r="R47" s="41">
        <f t="shared" si="23"/>
        <v>1</v>
      </c>
      <c r="S47" s="42"/>
      <c r="T47" s="43">
        <f t="shared" si="24"/>
        <v>0</v>
      </c>
      <c r="U47" s="56">
        <f t="shared" si="25"/>
        <v>0</v>
      </c>
      <c r="V47" s="42"/>
      <c r="W47" s="43">
        <f t="shared" si="26"/>
        <v>0</v>
      </c>
      <c r="X47" s="56">
        <f t="shared" si="27"/>
        <v>0</v>
      </c>
      <c r="Y47" s="42"/>
      <c r="Z47" s="43">
        <f t="shared" si="28"/>
        <v>4</v>
      </c>
      <c r="AA47" s="56">
        <f t="shared" si="29"/>
        <v>0</v>
      </c>
      <c r="AB47" s="67"/>
      <c r="AC47" s="57">
        <f t="shared" si="30"/>
        <v>20</v>
      </c>
      <c r="AD47" s="56">
        <f t="shared" si="31"/>
        <v>0</v>
      </c>
    </row>
    <row r="48" spans="1:30" ht="10.5" customHeight="1">
      <c r="A48" s="33">
        <v>37</v>
      </c>
      <c r="B48" s="34">
        <v>1051068</v>
      </c>
      <c r="C48" s="35" t="s">
        <v>107</v>
      </c>
      <c r="D48" s="36" t="s">
        <v>37</v>
      </c>
      <c r="E48" s="37" t="s">
        <v>42</v>
      </c>
      <c r="F48" s="37" t="s">
        <v>39</v>
      </c>
      <c r="G48" s="38">
        <f t="shared" si="17"/>
        <v>1330</v>
      </c>
      <c r="H48" s="39">
        <v>701</v>
      </c>
      <c r="I48" s="39">
        <v>22</v>
      </c>
      <c r="J48" s="39">
        <v>629</v>
      </c>
      <c r="K48" s="39">
        <v>41</v>
      </c>
      <c r="L48" s="40">
        <f t="shared" si="16"/>
        <v>38</v>
      </c>
      <c r="M48" s="41">
        <f t="shared" si="18"/>
        <v>0</v>
      </c>
      <c r="N48" s="41">
        <f t="shared" si="19"/>
        <v>0</v>
      </c>
      <c r="O48" s="41">
        <f t="shared" si="20"/>
        <v>2</v>
      </c>
      <c r="P48" s="41">
        <f t="shared" si="21"/>
        <v>10</v>
      </c>
      <c r="Q48" s="41">
        <f t="shared" si="22"/>
        <v>2</v>
      </c>
      <c r="R48" s="41">
        <f t="shared" si="23"/>
        <v>1</v>
      </c>
      <c r="S48" s="42"/>
      <c r="T48" s="43">
        <f t="shared" si="24"/>
        <v>0</v>
      </c>
      <c r="U48" s="56">
        <f t="shared" si="25"/>
        <v>0</v>
      </c>
      <c r="V48" s="42"/>
      <c r="W48" s="43">
        <f t="shared" si="26"/>
        <v>0</v>
      </c>
      <c r="X48" s="56">
        <f t="shared" si="27"/>
        <v>0</v>
      </c>
      <c r="Y48" s="42"/>
      <c r="Z48" s="43">
        <f t="shared" si="28"/>
        <v>4</v>
      </c>
      <c r="AA48" s="56">
        <f t="shared" si="29"/>
        <v>0</v>
      </c>
      <c r="AB48" s="67"/>
      <c r="AC48" s="57">
        <f t="shared" si="30"/>
        <v>20</v>
      </c>
      <c r="AD48" s="56">
        <f t="shared" si="31"/>
        <v>0</v>
      </c>
    </row>
    <row r="49" spans="1:30" ht="10.5" customHeight="1">
      <c r="A49" s="33">
        <v>38</v>
      </c>
      <c r="B49" s="34">
        <v>1059951</v>
      </c>
      <c r="C49" s="35" t="s">
        <v>114</v>
      </c>
      <c r="D49" s="36" t="s">
        <v>37</v>
      </c>
      <c r="E49" s="37" t="s">
        <v>38</v>
      </c>
      <c r="F49" s="37" t="s">
        <v>79</v>
      </c>
      <c r="G49" s="38">
        <f t="shared" si="17"/>
        <v>1315</v>
      </c>
      <c r="H49" s="39">
        <v>667</v>
      </c>
      <c r="I49" s="39">
        <v>32</v>
      </c>
      <c r="J49" s="39">
        <v>648</v>
      </c>
      <c r="K49" s="39">
        <v>39</v>
      </c>
      <c r="L49" s="40">
        <f t="shared" si="16"/>
        <v>36</v>
      </c>
      <c r="M49" s="41">
        <f t="shared" si="18"/>
        <v>0</v>
      </c>
      <c r="N49" s="41">
        <f t="shared" si="19"/>
        <v>0</v>
      </c>
      <c r="O49" s="41">
        <f t="shared" si="20"/>
        <v>2</v>
      </c>
      <c r="P49" s="41">
        <f t="shared" si="21"/>
        <v>10</v>
      </c>
      <c r="Q49" s="41">
        <f t="shared" si="22"/>
        <v>2</v>
      </c>
      <c r="R49" s="41">
        <f t="shared" si="23"/>
        <v>1</v>
      </c>
      <c r="S49" s="42"/>
      <c r="T49" s="43">
        <f t="shared" si="24"/>
        <v>0</v>
      </c>
      <c r="U49" s="56">
        <f t="shared" si="25"/>
        <v>0</v>
      </c>
      <c r="V49" s="42"/>
      <c r="W49" s="43">
        <f t="shared" si="26"/>
        <v>0</v>
      </c>
      <c r="X49" s="56">
        <f t="shared" si="27"/>
        <v>0</v>
      </c>
      <c r="Y49" s="42"/>
      <c r="Z49" s="43">
        <f t="shared" si="28"/>
        <v>4</v>
      </c>
      <c r="AA49" s="56">
        <f t="shared" si="29"/>
        <v>0</v>
      </c>
      <c r="AB49" s="67"/>
      <c r="AC49" s="57">
        <f t="shared" si="30"/>
        <v>20</v>
      </c>
      <c r="AD49" s="56">
        <f t="shared" si="31"/>
        <v>0</v>
      </c>
    </row>
    <row r="50" spans="1:30" ht="10.5" customHeight="1">
      <c r="A50" s="33">
        <v>39</v>
      </c>
      <c r="B50" s="34">
        <v>2511927</v>
      </c>
      <c r="C50" s="35" t="s">
        <v>64</v>
      </c>
      <c r="D50" s="36"/>
      <c r="E50" s="37" t="s">
        <v>61</v>
      </c>
      <c r="F50" s="37" t="s">
        <v>65</v>
      </c>
      <c r="G50" s="38">
        <f t="shared" si="17"/>
        <v>1297</v>
      </c>
      <c r="H50" s="39">
        <v>615</v>
      </c>
      <c r="I50" s="39">
        <v>43</v>
      </c>
      <c r="J50" s="39">
        <v>682</v>
      </c>
      <c r="K50" s="39">
        <v>35</v>
      </c>
      <c r="L50" s="40">
        <f t="shared" si="16"/>
        <v>34</v>
      </c>
      <c r="M50" s="41">
        <f t="shared" si="18"/>
        <v>0</v>
      </c>
      <c r="N50" s="41">
        <f t="shared" si="19"/>
        <v>0</v>
      </c>
      <c r="O50" s="41">
        <f t="shared" si="20"/>
        <v>2</v>
      </c>
      <c r="P50" s="41">
        <f t="shared" si="21"/>
        <v>10</v>
      </c>
      <c r="Q50" s="41">
        <f t="shared" si="22"/>
        <v>2</v>
      </c>
      <c r="R50" s="41">
        <f t="shared" si="23"/>
        <v>1</v>
      </c>
      <c r="S50" s="42"/>
      <c r="T50" s="43">
        <f t="shared" si="24"/>
        <v>0</v>
      </c>
      <c r="U50" s="56">
        <f t="shared" si="25"/>
        <v>0</v>
      </c>
      <c r="V50" s="42"/>
      <c r="W50" s="43">
        <f t="shared" si="26"/>
        <v>0</v>
      </c>
      <c r="X50" s="56">
        <f t="shared" si="27"/>
        <v>0</v>
      </c>
      <c r="Y50" s="42"/>
      <c r="Z50" s="43">
        <f t="shared" si="28"/>
        <v>4</v>
      </c>
      <c r="AA50" s="56">
        <f t="shared" si="29"/>
        <v>0</v>
      </c>
      <c r="AB50" s="67"/>
      <c r="AC50" s="57">
        <f t="shared" si="30"/>
        <v>20</v>
      </c>
      <c r="AD50" s="56">
        <f t="shared" si="31"/>
        <v>0</v>
      </c>
    </row>
    <row r="51" spans="1:30" ht="10.5" customHeight="1">
      <c r="A51" s="33">
        <v>40</v>
      </c>
      <c r="B51" s="34">
        <v>1099449</v>
      </c>
      <c r="C51" s="35" t="s">
        <v>57</v>
      </c>
      <c r="D51" s="36" t="s">
        <v>37</v>
      </c>
      <c r="E51" s="37" t="s">
        <v>58</v>
      </c>
      <c r="F51" s="37" t="s">
        <v>47</v>
      </c>
      <c r="G51" s="38">
        <f t="shared" si="17"/>
        <v>1291</v>
      </c>
      <c r="H51" s="39">
        <v>672</v>
      </c>
      <c r="I51" s="39">
        <v>31</v>
      </c>
      <c r="J51" s="39">
        <v>619</v>
      </c>
      <c r="K51" s="39">
        <v>46</v>
      </c>
      <c r="L51" s="40">
        <f t="shared" si="16"/>
        <v>32</v>
      </c>
      <c r="M51" s="41">
        <f t="shared" si="18"/>
        <v>0</v>
      </c>
      <c r="N51" s="41">
        <f t="shared" si="19"/>
        <v>0</v>
      </c>
      <c r="O51" s="41">
        <f t="shared" si="20"/>
        <v>2</v>
      </c>
      <c r="P51" s="41">
        <f t="shared" si="21"/>
        <v>10</v>
      </c>
      <c r="Q51" s="41">
        <f t="shared" si="22"/>
        <v>2</v>
      </c>
      <c r="R51" s="41">
        <f t="shared" si="23"/>
        <v>1</v>
      </c>
      <c r="S51" s="42"/>
      <c r="T51" s="43">
        <f t="shared" si="24"/>
        <v>0</v>
      </c>
      <c r="U51" s="56">
        <f t="shared" si="25"/>
        <v>0</v>
      </c>
      <c r="V51" s="42"/>
      <c r="W51" s="43">
        <f t="shared" si="26"/>
        <v>0</v>
      </c>
      <c r="X51" s="56">
        <f t="shared" si="27"/>
        <v>0</v>
      </c>
      <c r="Y51" s="42"/>
      <c r="Z51" s="43">
        <f t="shared" si="28"/>
        <v>4</v>
      </c>
      <c r="AA51" s="56">
        <f t="shared" si="29"/>
        <v>0</v>
      </c>
      <c r="AB51" s="67"/>
      <c r="AC51" s="57">
        <f t="shared" si="30"/>
        <v>20</v>
      </c>
      <c r="AD51" s="56">
        <f t="shared" si="31"/>
        <v>0</v>
      </c>
    </row>
    <row r="52" spans="1:30" ht="10.5" customHeight="1">
      <c r="A52" s="33">
        <v>41</v>
      </c>
      <c r="B52" s="34">
        <v>2600526</v>
      </c>
      <c r="C52" s="68" t="s">
        <v>94</v>
      </c>
      <c r="D52" s="36" t="s">
        <v>41</v>
      </c>
      <c r="E52" s="37" t="s">
        <v>51</v>
      </c>
      <c r="F52" s="37" t="s">
        <v>82</v>
      </c>
      <c r="G52" s="38">
        <f t="shared" si="17"/>
        <v>1286</v>
      </c>
      <c r="H52" s="39">
        <v>561</v>
      </c>
      <c r="I52" s="39">
        <v>48</v>
      </c>
      <c r="J52" s="39">
        <v>725</v>
      </c>
      <c r="K52" s="39">
        <v>21</v>
      </c>
      <c r="L52" s="40">
        <f t="shared" si="16"/>
        <v>30</v>
      </c>
      <c r="M52" s="41">
        <f t="shared" si="18"/>
        <v>0</v>
      </c>
      <c r="N52" s="41">
        <f t="shared" si="19"/>
        <v>0</v>
      </c>
      <c r="O52" s="41">
        <f t="shared" si="20"/>
        <v>2</v>
      </c>
      <c r="P52" s="41">
        <f t="shared" si="21"/>
        <v>10</v>
      </c>
      <c r="Q52" s="41">
        <f t="shared" si="22"/>
        <v>2</v>
      </c>
      <c r="R52" s="41">
        <f t="shared" si="23"/>
        <v>1</v>
      </c>
      <c r="S52" s="42"/>
      <c r="T52" s="43">
        <f t="shared" si="24"/>
        <v>0</v>
      </c>
      <c r="U52" s="56">
        <f t="shared" si="25"/>
        <v>0</v>
      </c>
      <c r="V52" s="42"/>
      <c r="W52" s="43">
        <f t="shared" si="26"/>
        <v>0</v>
      </c>
      <c r="X52" s="56">
        <f t="shared" si="27"/>
        <v>0</v>
      </c>
      <c r="Y52" s="42"/>
      <c r="Z52" s="43">
        <f t="shared" si="28"/>
        <v>4</v>
      </c>
      <c r="AA52" s="56">
        <f t="shared" si="29"/>
        <v>0</v>
      </c>
      <c r="AB52" s="67"/>
      <c r="AC52" s="57">
        <f t="shared" si="30"/>
        <v>20</v>
      </c>
      <c r="AD52" s="56">
        <f t="shared" si="31"/>
        <v>0</v>
      </c>
    </row>
    <row r="53" spans="1:30" ht="10.5" customHeight="1">
      <c r="A53" s="33">
        <v>42</v>
      </c>
      <c r="B53" s="34">
        <v>2610356</v>
      </c>
      <c r="C53" s="35" t="s">
        <v>74</v>
      </c>
      <c r="D53" s="36" t="s">
        <v>41</v>
      </c>
      <c r="E53" s="37" t="s">
        <v>75</v>
      </c>
      <c r="F53" s="37" t="s">
        <v>47</v>
      </c>
      <c r="G53" s="38">
        <f t="shared" si="17"/>
        <v>1278</v>
      </c>
      <c r="H53" s="39">
        <v>673</v>
      </c>
      <c r="I53" s="39">
        <v>30</v>
      </c>
      <c r="J53" s="39">
        <v>605</v>
      </c>
      <c r="K53" s="39">
        <v>49</v>
      </c>
      <c r="L53" s="40">
        <f t="shared" si="16"/>
        <v>28</v>
      </c>
      <c r="M53" s="41">
        <f t="shared" si="18"/>
        <v>0</v>
      </c>
      <c r="N53" s="41">
        <f t="shared" si="19"/>
        <v>0</v>
      </c>
      <c r="O53" s="41">
        <f t="shared" si="20"/>
        <v>2</v>
      </c>
      <c r="P53" s="41">
        <f t="shared" si="21"/>
        <v>10</v>
      </c>
      <c r="Q53" s="41">
        <f t="shared" si="22"/>
        <v>2</v>
      </c>
      <c r="R53" s="41">
        <f t="shared" si="23"/>
        <v>1</v>
      </c>
      <c r="S53" s="42"/>
      <c r="T53" s="43">
        <f t="shared" si="24"/>
        <v>0</v>
      </c>
      <c r="U53" s="56">
        <f t="shared" si="25"/>
        <v>0</v>
      </c>
      <c r="V53" s="42"/>
      <c r="W53" s="43">
        <f t="shared" si="26"/>
        <v>0</v>
      </c>
      <c r="X53" s="56">
        <f t="shared" si="27"/>
        <v>0</v>
      </c>
      <c r="Y53" s="42"/>
      <c r="Z53" s="43">
        <f t="shared" si="28"/>
        <v>4</v>
      </c>
      <c r="AA53" s="56">
        <f t="shared" si="29"/>
        <v>0</v>
      </c>
      <c r="AB53" s="67"/>
      <c r="AC53" s="57">
        <f t="shared" si="30"/>
        <v>20</v>
      </c>
      <c r="AD53" s="56">
        <f t="shared" si="31"/>
        <v>0</v>
      </c>
    </row>
    <row r="54" spans="1:30" ht="10.5" customHeight="1">
      <c r="A54" s="33">
        <v>43</v>
      </c>
      <c r="B54" s="34">
        <v>1060284</v>
      </c>
      <c r="C54" s="35" t="s">
        <v>102</v>
      </c>
      <c r="D54" s="36"/>
      <c r="E54" s="37" t="s">
        <v>58</v>
      </c>
      <c r="F54" s="37" t="s">
        <v>79</v>
      </c>
      <c r="G54" s="38">
        <f t="shared" si="17"/>
        <v>1259</v>
      </c>
      <c r="H54" s="39">
        <v>621</v>
      </c>
      <c r="I54" s="39">
        <v>42</v>
      </c>
      <c r="J54" s="39">
        <v>638</v>
      </c>
      <c r="K54" s="39">
        <v>40</v>
      </c>
      <c r="L54" s="40">
        <f t="shared" si="16"/>
        <v>26</v>
      </c>
      <c r="M54" s="41">
        <f t="shared" si="18"/>
        <v>0</v>
      </c>
      <c r="N54" s="41">
        <f t="shared" si="19"/>
        <v>0</v>
      </c>
      <c r="O54" s="41">
        <f t="shared" si="20"/>
        <v>2</v>
      </c>
      <c r="P54" s="41">
        <f t="shared" si="21"/>
        <v>10</v>
      </c>
      <c r="Q54" s="41">
        <f t="shared" si="22"/>
        <v>2</v>
      </c>
      <c r="R54" s="41">
        <f t="shared" si="23"/>
        <v>1</v>
      </c>
      <c r="S54" s="42"/>
      <c r="T54" s="43">
        <f t="shared" si="24"/>
        <v>0</v>
      </c>
      <c r="U54" s="56">
        <f t="shared" si="25"/>
        <v>0</v>
      </c>
      <c r="V54" s="42"/>
      <c r="W54" s="43">
        <f t="shared" si="26"/>
        <v>0</v>
      </c>
      <c r="X54" s="56">
        <f t="shared" si="27"/>
        <v>0</v>
      </c>
      <c r="Y54" s="42"/>
      <c r="Z54" s="43">
        <f t="shared" si="28"/>
        <v>4</v>
      </c>
      <c r="AA54" s="56">
        <f t="shared" si="29"/>
        <v>0</v>
      </c>
      <c r="AB54" s="67"/>
      <c r="AC54" s="57">
        <f t="shared" si="30"/>
        <v>20</v>
      </c>
      <c r="AD54" s="56">
        <f t="shared" si="31"/>
        <v>0</v>
      </c>
    </row>
    <row r="55" spans="1:30" ht="10.5" customHeight="1">
      <c r="A55" s="33">
        <v>44</v>
      </c>
      <c r="B55" s="34">
        <v>1001590</v>
      </c>
      <c r="C55" s="35" t="s">
        <v>54</v>
      </c>
      <c r="D55" s="36"/>
      <c r="E55" s="37">
        <v>7</v>
      </c>
      <c r="F55" s="37" t="s">
        <v>47</v>
      </c>
      <c r="G55" s="38">
        <f t="shared" si="17"/>
        <v>1225</v>
      </c>
      <c r="H55" s="39">
        <v>459</v>
      </c>
      <c r="I55" s="39">
        <v>52</v>
      </c>
      <c r="J55" s="39">
        <v>766</v>
      </c>
      <c r="K55" s="39">
        <v>13</v>
      </c>
      <c r="L55" s="40">
        <f t="shared" si="16"/>
        <v>24</v>
      </c>
      <c r="M55" s="41">
        <f t="shared" si="18"/>
        <v>0</v>
      </c>
      <c r="N55" s="41">
        <f t="shared" si="19"/>
        <v>0</v>
      </c>
      <c r="O55" s="41">
        <f t="shared" si="20"/>
        <v>2</v>
      </c>
      <c r="P55" s="41">
        <f t="shared" si="21"/>
        <v>10</v>
      </c>
      <c r="Q55" s="41">
        <f t="shared" si="22"/>
        <v>2</v>
      </c>
      <c r="R55" s="41">
        <f t="shared" si="23"/>
        <v>1</v>
      </c>
      <c r="S55" s="42"/>
      <c r="T55" s="43">
        <f t="shared" si="24"/>
        <v>0</v>
      </c>
      <c r="U55" s="56">
        <f t="shared" si="25"/>
        <v>0</v>
      </c>
      <c r="V55" s="42"/>
      <c r="W55" s="43">
        <f t="shared" si="26"/>
        <v>0</v>
      </c>
      <c r="X55" s="56">
        <f t="shared" si="27"/>
        <v>0</v>
      </c>
      <c r="Y55" s="42"/>
      <c r="Z55" s="43">
        <f t="shared" si="28"/>
        <v>4</v>
      </c>
      <c r="AA55" s="56">
        <f t="shared" si="29"/>
        <v>0</v>
      </c>
      <c r="AB55" s="67"/>
      <c r="AC55" s="57">
        <f t="shared" si="30"/>
        <v>20</v>
      </c>
      <c r="AD55" s="56">
        <f t="shared" si="31"/>
        <v>0</v>
      </c>
    </row>
    <row r="56" spans="1:30" ht="10.5" customHeight="1">
      <c r="A56" s="33">
        <v>45</v>
      </c>
      <c r="B56" s="34">
        <v>1128866</v>
      </c>
      <c r="C56" s="35" t="s">
        <v>36</v>
      </c>
      <c r="D56" s="36" t="s">
        <v>37</v>
      </c>
      <c r="E56" s="37" t="s">
        <v>38</v>
      </c>
      <c r="F56" s="37" t="s">
        <v>39</v>
      </c>
      <c r="G56" s="38">
        <f t="shared" si="17"/>
        <v>1198</v>
      </c>
      <c r="H56" s="39">
        <v>610</v>
      </c>
      <c r="I56" s="39">
        <v>44</v>
      </c>
      <c r="J56" s="39">
        <v>588</v>
      </c>
      <c r="K56" s="39">
        <v>50</v>
      </c>
      <c r="L56" s="40">
        <f t="shared" si="16"/>
        <v>22</v>
      </c>
      <c r="M56" s="41">
        <f t="shared" si="18"/>
        <v>0</v>
      </c>
      <c r="N56" s="41">
        <f t="shared" si="19"/>
        <v>0</v>
      </c>
      <c r="O56" s="41">
        <f t="shared" si="20"/>
        <v>2</v>
      </c>
      <c r="P56" s="41">
        <f t="shared" si="21"/>
        <v>10</v>
      </c>
      <c r="Q56" s="41">
        <f t="shared" si="22"/>
        <v>2</v>
      </c>
      <c r="R56" s="41">
        <f t="shared" si="23"/>
        <v>1</v>
      </c>
      <c r="S56" s="42"/>
      <c r="T56" s="43">
        <f t="shared" si="24"/>
        <v>0</v>
      </c>
      <c r="U56" s="56">
        <f t="shared" si="25"/>
        <v>0</v>
      </c>
      <c r="V56" s="42"/>
      <c r="W56" s="43">
        <f t="shared" si="26"/>
        <v>0</v>
      </c>
      <c r="X56" s="56">
        <f t="shared" si="27"/>
        <v>0</v>
      </c>
      <c r="Y56" s="42"/>
      <c r="Z56" s="43">
        <f t="shared" si="28"/>
        <v>4</v>
      </c>
      <c r="AA56" s="56">
        <f t="shared" si="29"/>
        <v>0</v>
      </c>
      <c r="AB56" s="67"/>
      <c r="AC56" s="57">
        <f t="shared" si="30"/>
        <v>20</v>
      </c>
      <c r="AD56" s="56">
        <f t="shared" si="31"/>
        <v>0</v>
      </c>
    </row>
    <row r="57" spans="1:30" ht="10.5" customHeight="1">
      <c r="A57" s="33">
        <v>46</v>
      </c>
      <c r="B57" s="34">
        <v>1001179</v>
      </c>
      <c r="C57" s="35" t="s">
        <v>83</v>
      </c>
      <c r="D57" s="36"/>
      <c r="E57" s="37">
        <v>7</v>
      </c>
      <c r="F57" s="37" t="s">
        <v>84</v>
      </c>
      <c r="G57" s="65">
        <f t="shared" si="17"/>
        <v>1178</v>
      </c>
      <c r="H57" s="66">
        <v>643</v>
      </c>
      <c r="I57" s="39">
        <v>39</v>
      </c>
      <c r="J57" s="39">
        <v>535</v>
      </c>
      <c r="K57" s="39">
        <v>53</v>
      </c>
      <c r="L57" s="40">
        <f t="shared" si="16"/>
        <v>20</v>
      </c>
      <c r="M57" s="41">
        <f t="shared" si="18"/>
        <v>0</v>
      </c>
      <c r="N57" s="41">
        <f t="shared" si="19"/>
        <v>0</v>
      </c>
      <c r="O57" s="41">
        <f t="shared" si="20"/>
        <v>2</v>
      </c>
      <c r="P57" s="41">
        <f t="shared" si="21"/>
        <v>10</v>
      </c>
      <c r="Q57" s="41">
        <f t="shared" si="22"/>
        <v>2</v>
      </c>
      <c r="R57" s="41">
        <f t="shared" si="23"/>
        <v>1</v>
      </c>
      <c r="S57" s="42"/>
      <c r="T57" s="43">
        <f t="shared" si="24"/>
        <v>0</v>
      </c>
      <c r="U57" s="56">
        <f t="shared" si="25"/>
        <v>0</v>
      </c>
      <c r="V57" s="42"/>
      <c r="W57" s="43">
        <f t="shared" si="26"/>
        <v>0</v>
      </c>
      <c r="X57" s="56">
        <f t="shared" si="27"/>
        <v>0</v>
      </c>
      <c r="Y57" s="42"/>
      <c r="Z57" s="43">
        <f t="shared" si="28"/>
        <v>4</v>
      </c>
      <c r="AA57" s="56">
        <f t="shared" si="29"/>
        <v>0</v>
      </c>
      <c r="AB57" s="67"/>
      <c r="AC57" s="57">
        <f t="shared" si="30"/>
        <v>20</v>
      </c>
      <c r="AD57" s="56">
        <f t="shared" si="31"/>
        <v>0</v>
      </c>
    </row>
    <row r="58" spans="1:30" ht="10.5" customHeight="1">
      <c r="A58" s="33">
        <v>47</v>
      </c>
      <c r="B58" s="34">
        <v>1168147</v>
      </c>
      <c r="C58" s="35" t="s">
        <v>66</v>
      </c>
      <c r="D58" s="36" t="s">
        <v>37</v>
      </c>
      <c r="E58" s="37" t="s">
        <v>67</v>
      </c>
      <c r="F58" s="37" t="s">
        <v>68</v>
      </c>
      <c r="G58" s="38">
        <f t="shared" si="17"/>
        <v>1170</v>
      </c>
      <c r="H58" s="39">
        <v>548</v>
      </c>
      <c r="I58" s="39">
        <v>49</v>
      </c>
      <c r="J58" s="39">
        <v>622</v>
      </c>
      <c r="K58" s="39">
        <v>43</v>
      </c>
      <c r="L58" s="40">
        <f t="shared" si="16"/>
        <v>18</v>
      </c>
      <c r="M58" s="41">
        <f t="shared" si="18"/>
        <v>0</v>
      </c>
      <c r="N58" s="41">
        <f t="shared" si="19"/>
        <v>0</v>
      </c>
      <c r="O58" s="41">
        <f t="shared" si="20"/>
        <v>2</v>
      </c>
      <c r="P58" s="41">
        <f t="shared" si="21"/>
        <v>10</v>
      </c>
      <c r="Q58" s="41">
        <f t="shared" si="22"/>
        <v>2</v>
      </c>
      <c r="R58" s="41">
        <f t="shared" si="23"/>
        <v>1</v>
      </c>
      <c r="S58" s="42"/>
      <c r="T58" s="43">
        <f t="shared" si="24"/>
        <v>0</v>
      </c>
      <c r="U58" s="56">
        <f t="shared" si="25"/>
        <v>0</v>
      </c>
      <c r="V58" s="42"/>
      <c r="W58" s="43">
        <f t="shared" si="26"/>
        <v>0</v>
      </c>
      <c r="X58" s="56">
        <f t="shared" si="27"/>
        <v>0</v>
      </c>
      <c r="Y58" s="42"/>
      <c r="Z58" s="43">
        <f t="shared" si="28"/>
        <v>4</v>
      </c>
      <c r="AA58" s="56">
        <f t="shared" si="29"/>
        <v>0</v>
      </c>
      <c r="AB58" s="67"/>
      <c r="AC58" s="57">
        <f t="shared" si="30"/>
        <v>20</v>
      </c>
      <c r="AD58" s="56">
        <f t="shared" si="31"/>
        <v>0</v>
      </c>
    </row>
    <row r="59" spans="1:32" ht="10.5" customHeight="1">
      <c r="A59" s="33">
        <v>48</v>
      </c>
      <c r="B59" s="34">
        <v>1001501</v>
      </c>
      <c r="C59" s="35" t="s">
        <v>149</v>
      </c>
      <c r="D59" s="36"/>
      <c r="E59" s="37">
        <v>7</v>
      </c>
      <c r="F59" s="37" t="s">
        <v>68</v>
      </c>
      <c r="G59" s="38">
        <f t="shared" si="17"/>
        <v>1162</v>
      </c>
      <c r="H59" s="39">
        <v>576</v>
      </c>
      <c r="I59" s="39">
        <v>47</v>
      </c>
      <c r="J59" s="39">
        <v>586</v>
      </c>
      <c r="K59" s="39">
        <v>51</v>
      </c>
      <c r="L59" s="40">
        <f t="shared" si="16"/>
        <v>16</v>
      </c>
      <c r="M59" s="41">
        <f t="shared" si="18"/>
        <v>0</v>
      </c>
      <c r="N59" s="41">
        <f t="shared" si="19"/>
        <v>0</v>
      </c>
      <c r="O59" s="41">
        <f t="shared" si="20"/>
        <v>2</v>
      </c>
      <c r="P59" s="41">
        <f t="shared" si="21"/>
        <v>10</v>
      </c>
      <c r="Q59" s="41">
        <f t="shared" si="22"/>
        <v>2</v>
      </c>
      <c r="R59" s="41">
        <f t="shared" si="23"/>
        <v>1</v>
      </c>
      <c r="S59" s="42"/>
      <c r="T59" s="43">
        <f t="shared" si="24"/>
        <v>0</v>
      </c>
      <c r="U59" s="56">
        <f t="shared" si="25"/>
        <v>0</v>
      </c>
      <c r="V59" s="42"/>
      <c r="W59" s="43">
        <f t="shared" si="26"/>
        <v>0</v>
      </c>
      <c r="X59" s="56">
        <f t="shared" si="27"/>
        <v>0</v>
      </c>
      <c r="Y59" s="42"/>
      <c r="Z59" s="43">
        <f t="shared" si="28"/>
        <v>4</v>
      </c>
      <c r="AA59" s="56">
        <f t="shared" si="29"/>
        <v>0</v>
      </c>
      <c r="AB59" s="67"/>
      <c r="AC59" s="57">
        <f t="shared" si="30"/>
        <v>20</v>
      </c>
      <c r="AD59" s="56">
        <f t="shared" si="31"/>
        <v>0</v>
      </c>
      <c r="AF59" s="1"/>
    </row>
    <row r="60" spans="1:30" ht="10.5" customHeight="1">
      <c r="A60" s="33">
        <v>49</v>
      </c>
      <c r="B60" s="34">
        <v>1103559</v>
      </c>
      <c r="C60" s="35" t="s">
        <v>120</v>
      </c>
      <c r="D60" s="36" t="s">
        <v>37</v>
      </c>
      <c r="E60" s="37" t="s">
        <v>58</v>
      </c>
      <c r="F60" s="37" t="s">
        <v>39</v>
      </c>
      <c r="G60" s="38">
        <f t="shared" si="17"/>
        <v>1153</v>
      </c>
      <c r="H60" s="39">
        <v>462</v>
      </c>
      <c r="I60" s="66">
        <v>51</v>
      </c>
      <c r="J60" s="66">
        <v>691</v>
      </c>
      <c r="K60" s="66">
        <v>33</v>
      </c>
      <c r="L60" s="40">
        <f t="shared" si="16"/>
        <v>14</v>
      </c>
      <c r="M60" s="41">
        <f t="shared" si="18"/>
        <v>0</v>
      </c>
      <c r="N60" s="41">
        <f t="shared" si="19"/>
        <v>0</v>
      </c>
      <c r="O60" s="41">
        <f t="shared" si="20"/>
        <v>2</v>
      </c>
      <c r="P60" s="41">
        <f t="shared" si="21"/>
        <v>10</v>
      </c>
      <c r="Q60" s="41">
        <f t="shared" si="22"/>
        <v>2</v>
      </c>
      <c r="R60" s="41">
        <f t="shared" si="23"/>
        <v>1</v>
      </c>
      <c r="S60" s="42"/>
      <c r="T60" s="43">
        <f t="shared" si="24"/>
        <v>0</v>
      </c>
      <c r="U60" s="56">
        <f t="shared" si="25"/>
        <v>0</v>
      </c>
      <c r="V60" s="42"/>
      <c r="W60" s="43">
        <f t="shared" si="26"/>
        <v>0</v>
      </c>
      <c r="X60" s="56">
        <f t="shared" si="27"/>
        <v>0</v>
      </c>
      <c r="Y60" s="42"/>
      <c r="Z60" s="43">
        <f t="shared" si="28"/>
        <v>4</v>
      </c>
      <c r="AA60" s="56">
        <f t="shared" si="29"/>
        <v>0</v>
      </c>
      <c r="AB60" s="67"/>
      <c r="AC60" s="57">
        <f t="shared" si="30"/>
        <v>20</v>
      </c>
      <c r="AD60" s="56">
        <f t="shared" si="31"/>
        <v>0</v>
      </c>
    </row>
    <row r="61" spans="1:30" s="64" customFormat="1" ht="10.5" customHeight="1">
      <c r="A61" s="33">
        <v>50</v>
      </c>
      <c r="B61" s="34">
        <v>1195102</v>
      </c>
      <c r="C61" s="35" t="s">
        <v>106</v>
      </c>
      <c r="D61" s="36"/>
      <c r="E61" s="37" t="s">
        <v>67</v>
      </c>
      <c r="F61" s="37" t="s">
        <v>68</v>
      </c>
      <c r="G61" s="38">
        <f t="shared" si="17"/>
        <v>1104</v>
      </c>
      <c r="H61" s="39">
        <v>580</v>
      </c>
      <c r="I61" s="39">
        <v>46</v>
      </c>
      <c r="J61" s="39">
        <v>524</v>
      </c>
      <c r="K61" s="39">
        <v>54</v>
      </c>
      <c r="L61" s="59">
        <f t="shared" si="16"/>
        <v>12</v>
      </c>
      <c r="M61" s="60">
        <f t="shared" si="18"/>
        <v>0</v>
      </c>
      <c r="N61" s="60">
        <f t="shared" si="19"/>
        <v>0</v>
      </c>
      <c r="O61" s="60">
        <f t="shared" si="20"/>
        <v>2</v>
      </c>
      <c r="P61" s="60">
        <f t="shared" si="21"/>
        <v>10</v>
      </c>
      <c r="Q61" s="60">
        <f t="shared" si="22"/>
        <v>2</v>
      </c>
      <c r="R61" s="60">
        <f t="shared" si="23"/>
        <v>1</v>
      </c>
      <c r="S61" s="61"/>
      <c r="T61" s="62">
        <f t="shared" si="24"/>
        <v>0</v>
      </c>
      <c r="U61" s="56">
        <f t="shared" si="25"/>
        <v>0</v>
      </c>
      <c r="V61" s="61"/>
      <c r="W61" s="62">
        <f t="shared" si="26"/>
        <v>0</v>
      </c>
      <c r="X61" s="56">
        <f t="shared" si="27"/>
        <v>0</v>
      </c>
      <c r="Y61" s="61"/>
      <c r="Z61" s="62">
        <f t="shared" si="28"/>
        <v>4</v>
      </c>
      <c r="AA61" s="56">
        <f t="shared" si="29"/>
        <v>0</v>
      </c>
      <c r="AB61" s="67"/>
      <c r="AC61" s="57">
        <f t="shared" si="30"/>
        <v>20</v>
      </c>
      <c r="AD61" s="56">
        <f t="shared" si="31"/>
        <v>0</v>
      </c>
    </row>
    <row r="62" spans="1:30" s="64" customFormat="1" ht="10.5" customHeight="1">
      <c r="A62" s="58">
        <v>51</v>
      </c>
      <c r="B62" s="34">
        <v>1114963</v>
      </c>
      <c r="C62" s="35" t="s">
        <v>45</v>
      </c>
      <c r="D62" s="36" t="s">
        <v>37</v>
      </c>
      <c r="E62" s="37" t="s">
        <v>46</v>
      </c>
      <c r="F62" s="37" t="s">
        <v>47</v>
      </c>
      <c r="G62" s="38">
        <f t="shared" si="17"/>
        <v>1074</v>
      </c>
      <c r="H62" s="39">
        <v>454</v>
      </c>
      <c r="I62" s="39">
        <v>53</v>
      </c>
      <c r="J62" s="39">
        <v>620</v>
      </c>
      <c r="K62" s="39">
        <v>45</v>
      </c>
      <c r="L62" s="59">
        <f t="shared" si="16"/>
        <v>10</v>
      </c>
      <c r="M62" s="60"/>
      <c r="N62" s="60"/>
      <c r="O62" s="60"/>
      <c r="P62" s="60"/>
      <c r="Q62" s="60"/>
      <c r="R62" s="60"/>
      <c r="S62" s="61"/>
      <c r="T62" s="62"/>
      <c r="U62" s="56"/>
      <c r="V62" s="61"/>
      <c r="W62" s="62"/>
      <c r="X62" s="56"/>
      <c r="Y62" s="61"/>
      <c r="Z62" s="62"/>
      <c r="AA62" s="56"/>
      <c r="AB62" s="67"/>
      <c r="AC62" s="57"/>
      <c r="AD62" s="56"/>
    </row>
    <row r="63" spans="1:31" ht="10.5" customHeight="1">
      <c r="A63" s="58">
        <v>52</v>
      </c>
      <c r="B63" s="34">
        <v>1177021</v>
      </c>
      <c r="C63" s="35" t="s">
        <v>86</v>
      </c>
      <c r="D63" s="36" t="s">
        <v>87</v>
      </c>
      <c r="E63" s="37">
        <v>7</v>
      </c>
      <c r="F63" s="37" t="s">
        <v>82</v>
      </c>
      <c r="G63" s="38">
        <f t="shared" si="17"/>
        <v>1057</v>
      </c>
      <c r="H63" s="39">
        <v>442</v>
      </c>
      <c r="I63" s="39">
        <v>54</v>
      </c>
      <c r="J63" s="39">
        <v>615</v>
      </c>
      <c r="K63" s="39">
        <v>47</v>
      </c>
      <c r="L63" s="40">
        <f t="shared" si="16"/>
        <v>8</v>
      </c>
      <c r="M63" s="41">
        <f>$E$7</f>
        <v>0</v>
      </c>
      <c r="N63" s="41">
        <f>$G$7</f>
        <v>0</v>
      </c>
      <c r="O63" s="41">
        <f>$I$7</f>
        <v>2</v>
      </c>
      <c r="P63" s="41">
        <f>$K$7</f>
        <v>10</v>
      </c>
      <c r="Q63" s="41">
        <f>$A$8</f>
        <v>2</v>
      </c>
      <c r="R63" s="41">
        <f>$N$8</f>
        <v>1</v>
      </c>
      <c r="S63" s="42"/>
      <c r="T63" s="43">
        <f>IF(M63&lt;10,MIN(10,M63*2),IF(M63&gt;10*Q63*R63,10*Q63*R63,M63))</f>
        <v>0</v>
      </c>
      <c r="U63" s="56">
        <f>S63*T63</f>
        <v>0</v>
      </c>
      <c r="V63" s="42"/>
      <c r="W63" s="43">
        <f>IF(N63&lt;15,MIN(15,N63*2),IF(N63&gt;15*Q63*R63,15*Q63*R63,N63))</f>
        <v>0</v>
      </c>
      <c r="X63" s="56">
        <f>V63*W63</f>
        <v>0</v>
      </c>
      <c r="Y63" s="42"/>
      <c r="Z63" s="43">
        <f>IF(O63&lt;20,MIN(20,O63*2),IF(O63&gt;20*Q63*R63,20*Q63*R63,O63))</f>
        <v>4</v>
      </c>
      <c r="AA63" s="56">
        <f>Y63*Z63</f>
        <v>0</v>
      </c>
      <c r="AB63" s="67"/>
      <c r="AC63" s="57">
        <f>IF(P63&lt;40,MIN(40,P63*2),IF(P63&gt;40*Q63*R63,40*Q63*R63,P63))</f>
        <v>20</v>
      </c>
      <c r="AD63" s="56">
        <f>AB63*AC63</f>
        <v>0</v>
      </c>
      <c r="AE63" s="1"/>
    </row>
    <row r="64" spans="1:31" ht="10.5" customHeight="1">
      <c r="A64" s="33">
        <v>53</v>
      </c>
      <c r="B64" s="34">
        <v>1092739</v>
      </c>
      <c r="C64" s="35" t="s">
        <v>121</v>
      </c>
      <c r="D64" s="36" t="s">
        <v>41</v>
      </c>
      <c r="E64" s="37" t="s">
        <v>67</v>
      </c>
      <c r="F64" s="37" t="s">
        <v>68</v>
      </c>
      <c r="G64" s="38">
        <f t="shared" si="17"/>
        <v>1047</v>
      </c>
      <c r="H64" s="39">
        <v>424</v>
      </c>
      <c r="I64" s="39">
        <v>55</v>
      </c>
      <c r="J64" s="39">
        <v>623</v>
      </c>
      <c r="K64" s="39">
        <v>42</v>
      </c>
      <c r="L64" s="40">
        <f t="shared" si="16"/>
        <v>6</v>
      </c>
      <c r="M64" s="41"/>
      <c r="N64" s="41"/>
      <c r="O64" s="41"/>
      <c r="P64" s="41"/>
      <c r="Q64" s="41"/>
      <c r="R64" s="41"/>
      <c r="S64" s="42"/>
      <c r="T64" s="43"/>
      <c r="U64" s="56"/>
      <c r="V64" s="42"/>
      <c r="W64" s="43"/>
      <c r="X64" s="56"/>
      <c r="Y64" s="42"/>
      <c r="Z64" s="43"/>
      <c r="AA64" s="56"/>
      <c r="AB64" s="67"/>
      <c r="AC64" s="57"/>
      <c r="AD64" s="56"/>
      <c r="AE64" s="1"/>
    </row>
    <row r="65" spans="1:31" ht="10.5" customHeight="1">
      <c r="A65" s="33">
        <v>54</v>
      </c>
      <c r="B65" s="34">
        <v>1058794</v>
      </c>
      <c r="C65" s="35" t="s">
        <v>97</v>
      </c>
      <c r="D65" s="36" t="s">
        <v>41</v>
      </c>
      <c r="E65" s="37" t="s">
        <v>46</v>
      </c>
      <c r="F65" s="37" t="s">
        <v>47</v>
      </c>
      <c r="G65" s="38">
        <f t="shared" si="17"/>
        <v>1042</v>
      </c>
      <c r="H65" s="39">
        <v>494</v>
      </c>
      <c r="I65" s="66">
        <v>50</v>
      </c>
      <c r="J65" s="66">
        <v>548</v>
      </c>
      <c r="K65" s="66">
        <v>52</v>
      </c>
      <c r="L65" s="40">
        <f t="shared" si="16"/>
        <v>4</v>
      </c>
      <c r="M65" s="41"/>
      <c r="N65" s="41"/>
      <c r="O65" s="41"/>
      <c r="P65" s="41"/>
      <c r="Q65" s="41"/>
      <c r="R65" s="41"/>
      <c r="S65" s="42"/>
      <c r="T65" s="43"/>
      <c r="U65" s="56"/>
      <c r="V65" s="42"/>
      <c r="W65" s="43"/>
      <c r="X65" s="56"/>
      <c r="Y65" s="42"/>
      <c r="Z65" s="43"/>
      <c r="AA65" s="56"/>
      <c r="AB65" s="67"/>
      <c r="AC65" s="57"/>
      <c r="AD65" s="56"/>
      <c r="AE65" s="1"/>
    </row>
    <row r="66" spans="1:30" ht="10.5" customHeight="1">
      <c r="A66" s="71">
        <v>55</v>
      </c>
      <c r="B66" s="72">
        <v>2273168</v>
      </c>
      <c r="C66" s="73" t="s">
        <v>44</v>
      </c>
      <c r="D66" s="74"/>
      <c r="E66" s="75" t="s">
        <v>42</v>
      </c>
      <c r="F66" s="75" t="s">
        <v>39</v>
      </c>
      <c r="G66" s="76">
        <f t="shared" si="17"/>
        <v>723</v>
      </c>
      <c r="H66" s="77">
        <v>591</v>
      </c>
      <c r="I66" s="77">
        <v>45</v>
      </c>
      <c r="J66" s="77">
        <v>132</v>
      </c>
      <c r="K66" s="77">
        <v>55</v>
      </c>
      <c r="L66" s="78">
        <f t="shared" si="16"/>
        <v>2</v>
      </c>
      <c r="M66" s="79"/>
      <c r="N66" s="79"/>
      <c r="O66" s="79"/>
      <c r="P66" s="79"/>
      <c r="Q66" s="79"/>
      <c r="R66" s="79"/>
      <c r="S66" s="80"/>
      <c r="T66" s="81"/>
      <c r="U66" s="82"/>
      <c r="V66" s="80"/>
      <c r="W66" s="81"/>
      <c r="X66" s="82"/>
      <c r="Y66" s="80"/>
      <c r="Z66" s="81"/>
      <c r="AA66" s="82"/>
      <c r="AB66" s="83"/>
      <c r="AC66" s="57"/>
      <c r="AD66" s="56"/>
    </row>
    <row r="67" spans="1:30" ht="9" hidden="1">
      <c r="A67" s="39" t="e">
        <f>#REF!+1</f>
        <v>#REF!</v>
      </c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40" t="e">
        <f t="shared" si="16"/>
        <v>#REF!</v>
      </c>
      <c r="M67" s="41">
        <f aca="true" t="shared" si="32" ref="M67:M101">$E$7</f>
        <v>0</v>
      </c>
      <c r="N67" s="41">
        <f aca="true" t="shared" si="33" ref="N67:N101">$G$7</f>
        <v>0</v>
      </c>
      <c r="O67" s="41">
        <f aca="true" t="shared" si="34" ref="O67:O101">$I$7</f>
        <v>2</v>
      </c>
      <c r="P67" s="41">
        <f aca="true" t="shared" si="35" ref="P67:P101">$K$7</f>
        <v>10</v>
      </c>
      <c r="Q67" s="41">
        <f aca="true" t="shared" si="36" ref="Q67:Q101">$A$8</f>
        <v>2</v>
      </c>
      <c r="R67" s="41">
        <f aca="true" t="shared" si="37" ref="R67:R101">$N$8</f>
        <v>1</v>
      </c>
      <c r="S67" s="42" t="e">
        <f aca="true" t="shared" si="38" ref="S67:S101">IF(A67&lt;(M67+1),(M67-A67+1)/M67,0)</f>
        <v>#REF!</v>
      </c>
      <c r="T67" s="43">
        <f aca="true" t="shared" si="39" ref="T67:T101">IF(M67&lt;10,MIN(10,M67*2),IF(M67&gt;10*Q67*R67,10*Q67*R67,M67))</f>
        <v>0</v>
      </c>
      <c r="U67" s="56" t="e">
        <f aca="true" t="shared" si="40" ref="U67:U101">S67*T67</f>
        <v>#REF!</v>
      </c>
      <c r="V67" s="42" t="e">
        <f aca="true" t="shared" si="41" ref="V67:V101">IF(A67&lt;(M67+N67+1),MIN((N67-A67+M67+1)/N67,1),0)</f>
        <v>#REF!</v>
      </c>
      <c r="W67" s="43">
        <f aca="true" t="shared" si="42" ref="W67:W101">IF(N67&lt;15,MIN(15,N67*2),IF(N67&gt;15*Q67*R67,15*Q67*R67,N67))</f>
        <v>0</v>
      </c>
      <c r="X67" s="56" t="e">
        <f aca="true" t="shared" si="43" ref="X67:X101">V67*W67</f>
        <v>#REF!</v>
      </c>
      <c r="Y67" s="42" t="e">
        <f aca="true" t="shared" si="44" ref="Y67:Y101">IF(O67&gt;0,IF(A67&lt;(M67+N67+O67+1),MIN((O67-A67+M67+N67+1)/O67,1),0),0)</f>
        <v>#REF!</v>
      </c>
      <c r="Z67" s="43">
        <f aca="true" t="shared" si="45" ref="Z67:Z101">IF(O67&lt;20,MIN(20,O67*2),IF(O67&gt;20*Q67*R67,20*Q67*R67,O67))</f>
        <v>4</v>
      </c>
      <c r="AA67" s="56" t="e">
        <f aca="true" t="shared" si="46" ref="AA67:AA101">Y67*Z67</f>
        <v>#REF!</v>
      </c>
      <c r="AB67" s="84" t="e">
        <f aca="true" t="shared" si="47" ref="AB67:AB101">IF(P67&gt;0,IF(A67&lt;(M67+N67+O67+P67+1),MIN((P67-A67+M67+N67+O67+1)/P67,1),0),0)</f>
        <v>#REF!</v>
      </c>
      <c r="AC67" s="62">
        <f aca="true" t="shared" si="48" ref="AC67:AC101">IF(P67&lt;40,MIN(40,P67*2),IF(P67&gt;40*Q67*R67,40*Q67*R67,P67))</f>
        <v>20</v>
      </c>
      <c r="AD67" s="56" t="e">
        <f aca="true" t="shared" si="49" ref="AD67:AD101">AB67*AC67</f>
        <v>#REF!</v>
      </c>
    </row>
    <row r="68" spans="1:30" ht="9" hidden="1">
      <c r="A68" s="39" t="e">
        <f aca="true" t="shared" si="50" ref="A68:A101">A67+1</f>
        <v>#REF!</v>
      </c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40" t="e">
        <f t="shared" si="16"/>
        <v>#REF!</v>
      </c>
      <c r="M68" s="41">
        <f t="shared" si="32"/>
        <v>0</v>
      </c>
      <c r="N68" s="41">
        <f t="shared" si="33"/>
        <v>0</v>
      </c>
      <c r="O68" s="41">
        <f t="shared" si="34"/>
        <v>2</v>
      </c>
      <c r="P68" s="41">
        <f t="shared" si="35"/>
        <v>10</v>
      </c>
      <c r="Q68" s="41">
        <f t="shared" si="36"/>
        <v>2</v>
      </c>
      <c r="R68" s="41">
        <f t="shared" si="37"/>
        <v>1</v>
      </c>
      <c r="S68" s="42" t="e">
        <f t="shared" si="38"/>
        <v>#REF!</v>
      </c>
      <c r="T68" s="43">
        <f t="shared" si="39"/>
        <v>0</v>
      </c>
      <c r="U68" s="56" t="e">
        <f t="shared" si="40"/>
        <v>#REF!</v>
      </c>
      <c r="V68" s="42" t="e">
        <f t="shared" si="41"/>
        <v>#REF!</v>
      </c>
      <c r="W68" s="43">
        <f t="shared" si="42"/>
        <v>0</v>
      </c>
      <c r="X68" s="56" t="e">
        <f t="shared" si="43"/>
        <v>#REF!</v>
      </c>
      <c r="Y68" s="42" t="e">
        <f t="shared" si="44"/>
        <v>#REF!</v>
      </c>
      <c r="Z68" s="43">
        <f t="shared" si="45"/>
        <v>4</v>
      </c>
      <c r="AA68" s="56" t="e">
        <f t="shared" si="46"/>
        <v>#REF!</v>
      </c>
      <c r="AB68" s="84" t="e">
        <f t="shared" si="47"/>
        <v>#REF!</v>
      </c>
      <c r="AC68" s="62">
        <f t="shared" si="48"/>
        <v>20</v>
      </c>
      <c r="AD68" s="56" t="e">
        <f t="shared" si="49"/>
        <v>#REF!</v>
      </c>
    </row>
    <row r="69" spans="1:30" ht="9" hidden="1">
      <c r="A69" s="39" t="e">
        <f t="shared" si="50"/>
        <v>#REF!</v>
      </c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40" t="e">
        <f t="shared" si="16"/>
        <v>#REF!</v>
      </c>
      <c r="M69" s="41">
        <f t="shared" si="32"/>
        <v>0</v>
      </c>
      <c r="N69" s="41">
        <f t="shared" si="33"/>
        <v>0</v>
      </c>
      <c r="O69" s="41">
        <f t="shared" si="34"/>
        <v>2</v>
      </c>
      <c r="P69" s="41">
        <f t="shared" si="35"/>
        <v>10</v>
      </c>
      <c r="Q69" s="41">
        <f t="shared" si="36"/>
        <v>2</v>
      </c>
      <c r="R69" s="41">
        <f t="shared" si="37"/>
        <v>1</v>
      </c>
      <c r="S69" s="42" t="e">
        <f t="shared" si="38"/>
        <v>#REF!</v>
      </c>
      <c r="T69" s="43">
        <f t="shared" si="39"/>
        <v>0</v>
      </c>
      <c r="U69" s="56" t="e">
        <f t="shared" si="40"/>
        <v>#REF!</v>
      </c>
      <c r="V69" s="42" t="e">
        <f t="shared" si="41"/>
        <v>#REF!</v>
      </c>
      <c r="W69" s="43">
        <f t="shared" si="42"/>
        <v>0</v>
      </c>
      <c r="X69" s="56" t="e">
        <f t="shared" si="43"/>
        <v>#REF!</v>
      </c>
      <c r="Y69" s="42" t="e">
        <f t="shared" si="44"/>
        <v>#REF!</v>
      </c>
      <c r="Z69" s="43">
        <f t="shared" si="45"/>
        <v>4</v>
      </c>
      <c r="AA69" s="56" t="e">
        <f t="shared" si="46"/>
        <v>#REF!</v>
      </c>
      <c r="AB69" s="84" t="e">
        <f t="shared" si="47"/>
        <v>#REF!</v>
      </c>
      <c r="AC69" s="62">
        <f t="shared" si="48"/>
        <v>20</v>
      </c>
      <c r="AD69" s="56" t="e">
        <f t="shared" si="49"/>
        <v>#REF!</v>
      </c>
    </row>
    <row r="70" spans="1:30" ht="9" hidden="1">
      <c r="A70" s="39" t="e">
        <f t="shared" si="50"/>
        <v>#REF!</v>
      </c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40" t="e">
        <f t="shared" si="16"/>
        <v>#REF!</v>
      </c>
      <c r="M70" s="41">
        <f t="shared" si="32"/>
        <v>0</v>
      </c>
      <c r="N70" s="41">
        <f t="shared" si="33"/>
        <v>0</v>
      </c>
      <c r="O70" s="41">
        <f t="shared" si="34"/>
        <v>2</v>
      </c>
      <c r="P70" s="41">
        <f t="shared" si="35"/>
        <v>10</v>
      </c>
      <c r="Q70" s="41">
        <f t="shared" si="36"/>
        <v>2</v>
      </c>
      <c r="R70" s="41">
        <f t="shared" si="37"/>
        <v>1</v>
      </c>
      <c r="S70" s="42" t="e">
        <f t="shared" si="38"/>
        <v>#REF!</v>
      </c>
      <c r="T70" s="43">
        <f t="shared" si="39"/>
        <v>0</v>
      </c>
      <c r="U70" s="56" t="e">
        <f t="shared" si="40"/>
        <v>#REF!</v>
      </c>
      <c r="V70" s="42" t="e">
        <f t="shared" si="41"/>
        <v>#REF!</v>
      </c>
      <c r="W70" s="43">
        <f t="shared" si="42"/>
        <v>0</v>
      </c>
      <c r="X70" s="56" t="e">
        <f t="shared" si="43"/>
        <v>#REF!</v>
      </c>
      <c r="Y70" s="42" t="e">
        <f t="shared" si="44"/>
        <v>#REF!</v>
      </c>
      <c r="Z70" s="43">
        <f t="shared" si="45"/>
        <v>4</v>
      </c>
      <c r="AA70" s="56" t="e">
        <f t="shared" si="46"/>
        <v>#REF!</v>
      </c>
      <c r="AB70" s="84" t="e">
        <f t="shared" si="47"/>
        <v>#REF!</v>
      </c>
      <c r="AC70" s="62">
        <f t="shared" si="48"/>
        <v>20</v>
      </c>
      <c r="AD70" s="56" t="e">
        <f t="shared" si="49"/>
        <v>#REF!</v>
      </c>
    </row>
    <row r="71" spans="1:30" ht="9" hidden="1">
      <c r="A71" s="39" t="e">
        <f t="shared" si="50"/>
        <v>#REF!</v>
      </c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40" t="e">
        <f t="shared" si="16"/>
        <v>#REF!</v>
      </c>
      <c r="M71" s="41">
        <f t="shared" si="32"/>
        <v>0</v>
      </c>
      <c r="N71" s="41">
        <f t="shared" si="33"/>
        <v>0</v>
      </c>
      <c r="O71" s="41">
        <f t="shared" si="34"/>
        <v>2</v>
      </c>
      <c r="P71" s="41">
        <f t="shared" si="35"/>
        <v>10</v>
      </c>
      <c r="Q71" s="41">
        <f t="shared" si="36"/>
        <v>2</v>
      </c>
      <c r="R71" s="41">
        <f t="shared" si="37"/>
        <v>1</v>
      </c>
      <c r="S71" s="42" t="e">
        <f t="shared" si="38"/>
        <v>#REF!</v>
      </c>
      <c r="T71" s="43">
        <f t="shared" si="39"/>
        <v>0</v>
      </c>
      <c r="U71" s="56" t="e">
        <f t="shared" si="40"/>
        <v>#REF!</v>
      </c>
      <c r="V71" s="42" t="e">
        <f t="shared" si="41"/>
        <v>#REF!</v>
      </c>
      <c r="W71" s="43">
        <f t="shared" si="42"/>
        <v>0</v>
      </c>
      <c r="X71" s="56" t="e">
        <f t="shared" si="43"/>
        <v>#REF!</v>
      </c>
      <c r="Y71" s="42" t="e">
        <f t="shared" si="44"/>
        <v>#REF!</v>
      </c>
      <c r="Z71" s="43">
        <f t="shared" si="45"/>
        <v>4</v>
      </c>
      <c r="AA71" s="56" t="e">
        <f t="shared" si="46"/>
        <v>#REF!</v>
      </c>
      <c r="AB71" s="84" t="e">
        <f t="shared" si="47"/>
        <v>#REF!</v>
      </c>
      <c r="AC71" s="62">
        <f t="shared" si="48"/>
        <v>20</v>
      </c>
      <c r="AD71" s="56" t="e">
        <f t="shared" si="49"/>
        <v>#REF!</v>
      </c>
    </row>
    <row r="72" spans="1:30" ht="9" hidden="1">
      <c r="A72" s="39" t="e">
        <f t="shared" si="50"/>
        <v>#REF!</v>
      </c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40" t="e">
        <f t="shared" si="16"/>
        <v>#REF!</v>
      </c>
      <c r="M72" s="41">
        <f t="shared" si="32"/>
        <v>0</v>
      </c>
      <c r="N72" s="41">
        <f t="shared" si="33"/>
        <v>0</v>
      </c>
      <c r="O72" s="41">
        <f t="shared" si="34"/>
        <v>2</v>
      </c>
      <c r="P72" s="41">
        <f t="shared" si="35"/>
        <v>10</v>
      </c>
      <c r="Q72" s="41">
        <f t="shared" si="36"/>
        <v>2</v>
      </c>
      <c r="R72" s="41">
        <f t="shared" si="37"/>
        <v>1</v>
      </c>
      <c r="S72" s="42" t="e">
        <f t="shared" si="38"/>
        <v>#REF!</v>
      </c>
      <c r="T72" s="43">
        <f t="shared" si="39"/>
        <v>0</v>
      </c>
      <c r="U72" s="56" t="e">
        <f t="shared" si="40"/>
        <v>#REF!</v>
      </c>
      <c r="V72" s="42" t="e">
        <f t="shared" si="41"/>
        <v>#REF!</v>
      </c>
      <c r="W72" s="43">
        <f t="shared" si="42"/>
        <v>0</v>
      </c>
      <c r="X72" s="56" t="e">
        <f t="shared" si="43"/>
        <v>#REF!</v>
      </c>
      <c r="Y72" s="42" t="e">
        <f t="shared" si="44"/>
        <v>#REF!</v>
      </c>
      <c r="Z72" s="43">
        <f t="shared" si="45"/>
        <v>4</v>
      </c>
      <c r="AA72" s="56" t="e">
        <f t="shared" si="46"/>
        <v>#REF!</v>
      </c>
      <c r="AB72" s="84" t="e">
        <f t="shared" si="47"/>
        <v>#REF!</v>
      </c>
      <c r="AC72" s="62">
        <f t="shared" si="48"/>
        <v>20</v>
      </c>
      <c r="AD72" s="56" t="e">
        <f t="shared" si="49"/>
        <v>#REF!</v>
      </c>
    </row>
    <row r="73" spans="1:30" ht="9" hidden="1">
      <c r="A73" s="39" t="e">
        <f t="shared" si="50"/>
        <v>#REF!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40" t="e">
        <f t="shared" si="16"/>
        <v>#REF!</v>
      </c>
      <c r="M73" s="41">
        <f t="shared" si="32"/>
        <v>0</v>
      </c>
      <c r="N73" s="41">
        <f t="shared" si="33"/>
        <v>0</v>
      </c>
      <c r="O73" s="41">
        <f t="shared" si="34"/>
        <v>2</v>
      </c>
      <c r="P73" s="41">
        <f t="shared" si="35"/>
        <v>10</v>
      </c>
      <c r="Q73" s="41">
        <f t="shared" si="36"/>
        <v>2</v>
      </c>
      <c r="R73" s="41">
        <f t="shared" si="37"/>
        <v>1</v>
      </c>
      <c r="S73" s="42" t="e">
        <f t="shared" si="38"/>
        <v>#REF!</v>
      </c>
      <c r="T73" s="43">
        <f t="shared" si="39"/>
        <v>0</v>
      </c>
      <c r="U73" s="56" t="e">
        <f t="shared" si="40"/>
        <v>#REF!</v>
      </c>
      <c r="V73" s="42" t="e">
        <f t="shared" si="41"/>
        <v>#REF!</v>
      </c>
      <c r="W73" s="43">
        <f t="shared" si="42"/>
        <v>0</v>
      </c>
      <c r="X73" s="56" t="e">
        <f t="shared" si="43"/>
        <v>#REF!</v>
      </c>
      <c r="Y73" s="42" t="e">
        <f t="shared" si="44"/>
        <v>#REF!</v>
      </c>
      <c r="Z73" s="43">
        <f t="shared" si="45"/>
        <v>4</v>
      </c>
      <c r="AA73" s="56" t="e">
        <f t="shared" si="46"/>
        <v>#REF!</v>
      </c>
      <c r="AB73" s="84" t="e">
        <f t="shared" si="47"/>
        <v>#REF!</v>
      </c>
      <c r="AC73" s="62">
        <f t="shared" si="48"/>
        <v>20</v>
      </c>
      <c r="AD73" s="56" t="e">
        <f t="shared" si="49"/>
        <v>#REF!</v>
      </c>
    </row>
    <row r="74" spans="1:30" ht="9" hidden="1">
      <c r="A74" s="39" t="e">
        <f t="shared" si="50"/>
        <v>#REF!</v>
      </c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40" t="e">
        <f t="shared" si="16"/>
        <v>#REF!</v>
      </c>
      <c r="M74" s="41">
        <f t="shared" si="32"/>
        <v>0</v>
      </c>
      <c r="N74" s="41">
        <f t="shared" si="33"/>
        <v>0</v>
      </c>
      <c r="O74" s="41">
        <f t="shared" si="34"/>
        <v>2</v>
      </c>
      <c r="P74" s="41">
        <f t="shared" si="35"/>
        <v>10</v>
      </c>
      <c r="Q74" s="41">
        <f t="shared" si="36"/>
        <v>2</v>
      </c>
      <c r="R74" s="41">
        <f t="shared" si="37"/>
        <v>1</v>
      </c>
      <c r="S74" s="42" t="e">
        <f t="shared" si="38"/>
        <v>#REF!</v>
      </c>
      <c r="T74" s="43">
        <f t="shared" si="39"/>
        <v>0</v>
      </c>
      <c r="U74" s="56" t="e">
        <f t="shared" si="40"/>
        <v>#REF!</v>
      </c>
      <c r="V74" s="42" t="e">
        <f t="shared" si="41"/>
        <v>#REF!</v>
      </c>
      <c r="W74" s="43">
        <f t="shared" si="42"/>
        <v>0</v>
      </c>
      <c r="X74" s="56" t="e">
        <f t="shared" si="43"/>
        <v>#REF!</v>
      </c>
      <c r="Y74" s="42" t="e">
        <f t="shared" si="44"/>
        <v>#REF!</v>
      </c>
      <c r="Z74" s="43">
        <f t="shared" si="45"/>
        <v>4</v>
      </c>
      <c r="AA74" s="56" t="e">
        <f t="shared" si="46"/>
        <v>#REF!</v>
      </c>
      <c r="AB74" s="84" t="e">
        <f t="shared" si="47"/>
        <v>#REF!</v>
      </c>
      <c r="AC74" s="62">
        <f t="shared" si="48"/>
        <v>20</v>
      </c>
      <c r="AD74" s="56" t="e">
        <f t="shared" si="49"/>
        <v>#REF!</v>
      </c>
    </row>
    <row r="75" spans="1:30" ht="9" hidden="1">
      <c r="A75" s="39" t="e">
        <f t="shared" si="50"/>
        <v>#REF!</v>
      </c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40" t="e">
        <f aca="true" t="shared" si="51" ref="L75:L101">$L$8-2*(A75-1)</f>
        <v>#REF!</v>
      </c>
      <c r="M75" s="41">
        <f t="shared" si="32"/>
        <v>0</v>
      </c>
      <c r="N75" s="41">
        <f t="shared" si="33"/>
        <v>0</v>
      </c>
      <c r="O75" s="41">
        <f t="shared" si="34"/>
        <v>2</v>
      </c>
      <c r="P75" s="41">
        <f t="shared" si="35"/>
        <v>10</v>
      </c>
      <c r="Q75" s="41">
        <f t="shared" si="36"/>
        <v>2</v>
      </c>
      <c r="R75" s="41">
        <f t="shared" si="37"/>
        <v>1</v>
      </c>
      <c r="S75" s="42" t="e">
        <f t="shared" si="38"/>
        <v>#REF!</v>
      </c>
      <c r="T75" s="43">
        <f t="shared" si="39"/>
        <v>0</v>
      </c>
      <c r="U75" s="56" t="e">
        <f t="shared" si="40"/>
        <v>#REF!</v>
      </c>
      <c r="V75" s="42" t="e">
        <f t="shared" si="41"/>
        <v>#REF!</v>
      </c>
      <c r="W75" s="43">
        <f t="shared" si="42"/>
        <v>0</v>
      </c>
      <c r="X75" s="56" t="e">
        <f t="shared" si="43"/>
        <v>#REF!</v>
      </c>
      <c r="Y75" s="42" t="e">
        <f t="shared" si="44"/>
        <v>#REF!</v>
      </c>
      <c r="Z75" s="43">
        <f t="shared" si="45"/>
        <v>4</v>
      </c>
      <c r="AA75" s="56" t="e">
        <f t="shared" si="46"/>
        <v>#REF!</v>
      </c>
      <c r="AB75" s="84" t="e">
        <f t="shared" si="47"/>
        <v>#REF!</v>
      </c>
      <c r="AC75" s="62">
        <f t="shared" si="48"/>
        <v>20</v>
      </c>
      <c r="AD75" s="56" t="e">
        <f t="shared" si="49"/>
        <v>#REF!</v>
      </c>
    </row>
    <row r="76" spans="1:30" ht="9" hidden="1">
      <c r="A76" s="39" t="e">
        <f t="shared" si="50"/>
        <v>#REF!</v>
      </c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40" t="e">
        <f t="shared" si="51"/>
        <v>#REF!</v>
      </c>
      <c r="M76" s="41">
        <f t="shared" si="32"/>
        <v>0</v>
      </c>
      <c r="N76" s="41">
        <f t="shared" si="33"/>
        <v>0</v>
      </c>
      <c r="O76" s="41">
        <f t="shared" si="34"/>
        <v>2</v>
      </c>
      <c r="P76" s="41">
        <f t="shared" si="35"/>
        <v>10</v>
      </c>
      <c r="Q76" s="41">
        <f t="shared" si="36"/>
        <v>2</v>
      </c>
      <c r="R76" s="41">
        <f t="shared" si="37"/>
        <v>1</v>
      </c>
      <c r="S76" s="42" t="e">
        <f t="shared" si="38"/>
        <v>#REF!</v>
      </c>
      <c r="T76" s="43">
        <f t="shared" si="39"/>
        <v>0</v>
      </c>
      <c r="U76" s="56" t="e">
        <f t="shared" si="40"/>
        <v>#REF!</v>
      </c>
      <c r="V76" s="42" t="e">
        <f t="shared" si="41"/>
        <v>#REF!</v>
      </c>
      <c r="W76" s="43">
        <f t="shared" si="42"/>
        <v>0</v>
      </c>
      <c r="X76" s="56" t="e">
        <f t="shared" si="43"/>
        <v>#REF!</v>
      </c>
      <c r="Y76" s="42" t="e">
        <f t="shared" si="44"/>
        <v>#REF!</v>
      </c>
      <c r="Z76" s="43">
        <f t="shared" si="45"/>
        <v>4</v>
      </c>
      <c r="AA76" s="56" t="e">
        <f t="shared" si="46"/>
        <v>#REF!</v>
      </c>
      <c r="AB76" s="84" t="e">
        <f t="shared" si="47"/>
        <v>#REF!</v>
      </c>
      <c r="AC76" s="62">
        <f t="shared" si="48"/>
        <v>20</v>
      </c>
      <c r="AD76" s="56" t="e">
        <f t="shared" si="49"/>
        <v>#REF!</v>
      </c>
    </row>
    <row r="77" spans="1:30" ht="9" hidden="1">
      <c r="A77" s="39" t="e">
        <f t="shared" si="50"/>
        <v>#REF!</v>
      </c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40" t="e">
        <f t="shared" si="51"/>
        <v>#REF!</v>
      </c>
      <c r="M77" s="41">
        <f t="shared" si="32"/>
        <v>0</v>
      </c>
      <c r="N77" s="41">
        <f t="shared" si="33"/>
        <v>0</v>
      </c>
      <c r="O77" s="41">
        <f t="shared" si="34"/>
        <v>2</v>
      </c>
      <c r="P77" s="41">
        <f t="shared" si="35"/>
        <v>10</v>
      </c>
      <c r="Q77" s="41">
        <f t="shared" si="36"/>
        <v>2</v>
      </c>
      <c r="R77" s="41">
        <f t="shared" si="37"/>
        <v>1</v>
      </c>
      <c r="S77" s="42" t="e">
        <f t="shared" si="38"/>
        <v>#REF!</v>
      </c>
      <c r="T77" s="43">
        <f t="shared" si="39"/>
        <v>0</v>
      </c>
      <c r="U77" s="56" t="e">
        <f t="shared" si="40"/>
        <v>#REF!</v>
      </c>
      <c r="V77" s="42" t="e">
        <f t="shared" si="41"/>
        <v>#REF!</v>
      </c>
      <c r="W77" s="43">
        <f t="shared" si="42"/>
        <v>0</v>
      </c>
      <c r="X77" s="56" t="e">
        <f t="shared" si="43"/>
        <v>#REF!</v>
      </c>
      <c r="Y77" s="42" t="e">
        <f t="shared" si="44"/>
        <v>#REF!</v>
      </c>
      <c r="Z77" s="43">
        <f t="shared" si="45"/>
        <v>4</v>
      </c>
      <c r="AA77" s="56" t="e">
        <f t="shared" si="46"/>
        <v>#REF!</v>
      </c>
      <c r="AB77" s="84" t="e">
        <f t="shared" si="47"/>
        <v>#REF!</v>
      </c>
      <c r="AC77" s="62">
        <f t="shared" si="48"/>
        <v>20</v>
      </c>
      <c r="AD77" s="56" t="e">
        <f t="shared" si="49"/>
        <v>#REF!</v>
      </c>
    </row>
    <row r="78" spans="1:30" ht="9" hidden="1">
      <c r="A78" s="39" t="e">
        <f t="shared" si="50"/>
        <v>#REF!</v>
      </c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40" t="e">
        <f t="shared" si="51"/>
        <v>#REF!</v>
      </c>
      <c r="M78" s="41">
        <f t="shared" si="32"/>
        <v>0</v>
      </c>
      <c r="N78" s="41">
        <f t="shared" si="33"/>
        <v>0</v>
      </c>
      <c r="O78" s="41">
        <f t="shared" si="34"/>
        <v>2</v>
      </c>
      <c r="P78" s="41">
        <f t="shared" si="35"/>
        <v>10</v>
      </c>
      <c r="Q78" s="41">
        <f t="shared" si="36"/>
        <v>2</v>
      </c>
      <c r="R78" s="41">
        <f t="shared" si="37"/>
        <v>1</v>
      </c>
      <c r="S78" s="42" t="e">
        <f t="shared" si="38"/>
        <v>#REF!</v>
      </c>
      <c r="T78" s="43">
        <f t="shared" si="39"/>
        <v>0</v>
      </c>
      <c r="U78" s="56" t="e">
        <f t="shared" si="40"/>
        <v>#REF!</v>
      </c>
      <c r="V78" s="42" t="e">
        <f t="shared" si="41"/>
        <v>#REF!</v>
      </c>
      <c r="W78" s="43">
        <f t="shared" si="42"/>
        <v>0</v>
      </c>
      <c r="X78" s="56" t="e">
        <f t="shared" si="43"/>
        <v>#REF!</v>
      </c>
      <c r="Y78" s="42" t="e">
        <f t="shared" si="44"/>
        <v>#REF!</v>
      </c>
      <c r="Z78" s="43">
        <f t="shared" si="45"/>
        <v>4</v>
      </c>
      <c r="AA78" s="56" t="e">
        <f t="shared" si="46"/>
        <v>#REF!</v>
      </c>
      <c r="AB78" s="84" t="e">
        <f t="shared" si="47"/>
        <v>#REF!</v>
      </c>
      <c r="AC78" s="62">
        <f t="shared" si="48"/>
        <v>20</v>
      </c>
      <c r="AD78" s="56" t="e">
        <f t="shared" si="49"/>
        <v>#REF!</v>
      </c>
    </row>
    <row r="79" spans="1:30" ht="9" hidden="1">
      <c r="A79" s="39" t="e">
        <f t="shared" si="50"/>
        <v>#REF!</v>
      </c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40" t="e">
        <f t="shared" si="51"/>
        <v>#REF!</v>
      </c>
      <c r="M79" s="41">
        <f t="shared" si="32"/>
        <v>0</v>
      </c>
      <c r="N79" s="41">
        <f t="shared" si="33"/>
        <v>0</v>
      </c>
      <c r="O79" s="41">
        <f t="shared" si="34"/>
        <v>2</v>
      </c>
      <c r="P79" s="41">
        <f t="shared" si="35"/>
        <v>10</v>
      </c>
      <c r="Q79" s="41">
        <f t="shared" si="36"/>
        <v>2</v>
      </c>
      <c r="R79" s="41">
        <f t="shared" si="37"/>
        <v>1</v>
      </c>
      <c r="S79" s="42" t="e">
        <f t="shared" si="38"/>
        <v>#REF!</v>
      </c>
      <c r="T79" s="43">
        <f t="shared" si="39"/>
        <v>0</v>
      </c>
      <c r="U79" s="56" t="e">
        <f t="shared" si="40"/>
        <v>#REF!</v>
      </c>
      <c r="V79" s="42" t="e">
        <f t="shared" si="41"/>
        <v>#REF!</v>
      </c>
      <c r="W79" s="43">
        <f t="shared" si="42"/>
        <v>0</v>
      </c>
      <c r="X79" s="56" t="e">
        <f t="shared" si="43"/>
        <v>#REF!</v>
      </c>
      <c r="Y79" s="42" t="e">
        <f t="shared" si="44"/>
        <v>#REF!</v>
      </c>
      <c r="Z79" s="43">
        <f t="shared" si="45"/>
        <v>4</v>
      </c>
      <c r="AA79" s="56" t="e">
        <f t="shared" si="46"/>
        <v>#REF!</v>
      </c>
      <c r="AB79" s="84" t="e">
        <f t="shared" si="47"/>
        <v>#REF!</v>
      </c>
      <c r="AC79" s="62">
        <f t="shared" si="48"/>
        <v>20</v>
      </c>
      <c r="AD79" s="56" t="e">
        <f t="shared" si="49"/>
        <v>#REF!</v>
      </c>
    </row>
    <row r="80" spans="1:30" ht="9" hidden="1">
      <c r="A80" s="39" t="e">
        <f t="shared" si="50"/>
        <v>#REF!</v>
      </c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40" t="e">
        <f t="shared" si="51"/>
        <v>#REF!</v>
      </c>
      <c r="M80" s="41">
        <f t="shared" si="32"/>
        <v>0</v>
      </c>
      <c r="N80" s="41">
        <f t="shared" si="33"/>
        <v>0</v>
      </c>
      <c r="O80" s="41">
        <f t="shared" si="34"/>
        <v>2</v>
      </c>
      <c r="P80" s="41">
        <f t="shared" si="35"/>
        <v>10</v>
      </c>
      <c r="Q80" s="41">
        <f t="shared" si="36"/>
        <v>2</v>
      </c>
      <c r="R80" s="41">
        <f t="shared" si="37"/>
        <v>1</v>
      </c>
      <c r="S80" s="42" t="e">
        <f t="shared" si="38"/>
        <v>#REF!</v>
      </c>
      <c r="T80" s="43">
        <f t="shared" si="39"/>
        <v>0</v>
      </c>
      <c r="U80" s="56" t="e">
        <f t="shared" si="40"/>
        <v>#REF!</v>
      </c>
      <c r="V80" s="42" t="e">
        <f t="shared" si="41"/>
        <v>#REF!</v>
      </c>
      <c r="W80" s="43">
        <f t="shared" si="42"/>
        <v>0</v>
      </c>
      <c r="X80" s="56" t="e">
        <f t="shared" si="43"/>
        <v>#REF!</v>
      </c>
      <c r="Y80" s="42" t="e">
        <f t="shared" si="44"/>
        <v>#REF!</v>
      </c>
      <c r="Z80" s="43">
        <f t="shared" si="45"/>
        <v>4</v>
      </c>
      <c r="AA80" s="56" t="e">
        <f t="shared" si="46"/>
        <v>#REF!</v>
      </c>
      <c r="AB80" s="84" t="e">
        <f t="shared" si="47"/>
        <v>#REF!</v>
      </c>
      <c r="AC80" s="62">
        <f t="shared" si="48"/>
        <v>20</v>
      </c>
      <c r="AD80" s="56" t="e">
        <f t="shared" si="49"/>
        <v>#REF!</v>
      </c>
    </row>
    <row r="81" spans="1:30" ht="9" hidden="1">
      <c r="A81" s="39" t="e">
        <f t="shared" si="50"/>
        <v>#REF!</v>
      </c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40" t="e">
        <f t="shared" si="51"/>
        <v>#REF!</v>
      </c>
      <c r="M81" s="41">
        <f t="shared" si="32"/>
        <v>0</v>
      </c>
      <c r="N81" s="41">
        <f t="shared" si="33"/>
        <v>0</v>
      </c>
      <c r="O81" s="41">
        <f t="shared" si="34"/>
        <v>2</v>
      </c>
      <c r="P81" s="41">
        <f t="shared" si="35"/>
        <v>10</v>
      </c>
      <c r="Q81" s="41">
        <f t="shared" si="36"/>
        <v>2</v>
      </c>
      <c r="R81" s="41">
        <f t="shared" si="37"/>
        <v>1</v>
      </c>
      <c r="S81" s="42" t="e">
        <f t="shared" si="38"/>
        <v>#REF!</v>
      </c>
      <c r="T81" s="43">
        <f t="shared" si="39"/>
        <v>0</v>
      </c>
      <c r="U81" s="56" t="e">
        <f t="shared" si="40"/>
        <v>#REF!</v>
      </c>
      <c r="V81" s="42" t="e">
        <f t="shared" si="41"/>
        <v>#REF!</v>
      </c>
      <c r="W81" s="43">
        <f t="shared" si="42"/>
        <v>0</v>
      </c>
      <c r="X81" s="56" t="e">
        <f t="shared" si="43"/>
        <v>#REF!</v>
      </c>
      <c r="Y81" s="42" t="e">
        <f t="shared" si="44"/>
        <v>#REF!</v>
      </c>
      <c r="Z81" s="43">
        <f t="shared" si="45"/>
        <v>4</v>
      </c>
      <c r="AA81" s="56" t="e">
        <f t="shared" si="46"/>
        <v>#REF!</v>
      </c>
      <c r="AB81" s="84" t="e">
        <f t="shared" si="47"/>
        <v>#REF!</v>
      </c>
      <c r="AC81" s="62">
        <f t="shared" si="48"/>
        <v>20</v>
      </c>
      <c r="AD81" s="56" t="e">
        <f t="shared" si="49"/>
        <v>#REF!</v>
      </c>
    </row>
    <row r="82" spans="1:30" ht="9" hidden="1">
      <c r="A82" s="39" t="e">
        <f t="shared" si="50"/>
        <v>#REF!</v>
      </c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40" t="e">
        <f t="shared" si="51"/>
        <v>#REF!</v>
      </c>
      <c r="M82" s="41">
        <f t="shared" si="32"/>
        <v>0</v>
      </c>
      <c r="N82" s="41">
        <f t="shared" si="33"/>
        <v>0</v>
      </c>
      <c r="O82" s="41">
        <f t="shared" si="34"/>
        <v>2</v>
      </c>
      <c r="P82" s="41">
        <f t="shared" si="35"/>
        <v>10</v>
      </c>
      <c r="Q82" s="41">
        <f t="shared" si="36"/>
        <v>2</v>
      </c>
      <c r="R82" s="41">
        <f t="shared" si="37"/>
        <v>1</v>
      </c>
      <c r="S82" s="42" t="e">
        <f t="shared" si="38"/>
        <v>#REF!</v>
      </c>
      <c r="T82" s="43">
        <f t="shared" si="39"/>
        <v>0</v>
      </c>
      <c r="U82" s="56" t="e">
        <f t="shared" si="40"/>
        <v>#REF!</v>
      </c>
      <c r="V82" s="42" t="e">
        <f t="shared" si="41"/>
        <v>#REF!</v>
      </c>
      <c r="W82" s="43">
        <f t="shared" si="42"/>
        <v>0</v>
      </c>
      <c r="X82" s="56" t="e">
        <f t="shared" si="43"/>
        <v>#REF!</v>
      </c>
      <c r="Y82" s="42" t="e">
        <f t="shared" si="44"/>
        <v>#REF!</v>
      </c>
      <c r="Z82" s="43">
        <f t="shared" si="45"/>
        <v>4</v>
      </c>
      <c r="AA82" s="56" t="e">
        <f t="shared" si="46"/>
        <v>#REF!</v>
      </c>
      <c r="AB82" s="84" t="e">
        <f t="shared" si="47"/>
        <v>#REF!</v>
      </c>
      <c r="AC82" s="62">
        <f t="shared" si="48"/>
        <v>20</v>
      </c>
      <c r="AD82" s="56" t="e">
        <f t="shared" si="49"/>
        <v>#REF!</v>
      </c>
    </row>
    <row r="83" spans="1:30" ht="9" hidden="1">
      <c r="A83" s="39" t="e">
        <f t="shared" si="50"/>
        <v>#REF!</v>
      </c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40" t="e">
        <f t="shared" si="51"/>
        <v>#REF!</v>
      </c>
      <c r="M83" s="41">
        <f t="shared" si="32"/>
        <v>0</v>
      </c>
      <c r="N83" s="41">
        <f t="shared" si="33"/>
        <v>0</v>
      </c>
      <c r="O83" s="41">
        <f t="shared" si="34"/>
        <v>2</v>
      </c>
      <c r="P83" s="41">
        <f t="shared" si="35"/>
        <v>10</v>
      </c>
      <c r="Q83" s="41">
        <f t="shared" si="36"/>
        <v>2</v>
      </c>
      <c r="R83" s="41">
        <f t="shared" si="37"/>
        <v>1</v>
      </c>
      <c r="S83" s="42" t="e">
        <f t="shared" si="38"/>
        <v>#REF!</v>
      </c>
      <c r="T83" s="43">
        <f t="shared" si="39"/>
        <v>0</v>
      </c>
      <c r="U83" s="56" t="e">
        <f t="shared" si="40"/>
        <v>#REF!</v>
      </c>
      <c r="V83" s="42" t="e">
        <f t="shared" si="41"/>
        <v>#REF!</v>
      </c>
      <c r="W83" s="43">
        <f t="shared" si="42"/>
        <v>0</v>
      </c>
      <c r="X83" s="56" t="e">
        <f t="shared" si="43"/>
        <v>#REF!</v>
      </c>
      <c r="Y83" s="42" t="e">
        <f t="shared" si="44"/>
        <v>#REF!</v>
      </c>
      <c r="Z83" s="43">
        <f t="shared" si="45"/>
        <v>4</v>
      </c>
      <c r="AA83" s="56" t="e">
        <f t="shared" si="46"/>
        <v>#REF!</v>
      </c>
      <c r="AB83" s="84" t="e">
        <f t="shared" si="47"/>
        <v>#REF!</v>
      </c>
      <c r="AC83" s="62">
        <f t="shared" si="48"/>
        <v>20</v>
      </c>
      <c r="AD83" s="56" t="e">
        <f t="shared" si="49"/>
        <v>#REF!</v>
      </c>
    </row>
    <row r="84" spans="1:30" ht="9" hidden="1">
      <c r="A84" s="39" t="e">
        <f t="shared" si="50"/>
        <v>#REF!</v>
      </c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40" t="e">
        <f t="shared" si="51"/>
        <v>#REF!</v>
      </c>
      <c r="M84" s="41">
        <f t="shared" si="32"/>
        <v>0</v>
      </c>
      <c r="N84" s="41">
        <f t="shared" si="33"/>
        <v>0</v>
      </c>
      <c r="O84" s="41">
        <f t="shared" si="34"/>
        <v>2</v>
      </c>
      <c r="P84" s="41">
        <f t="shared" si="35"/>
        <v>10</v>
      </c>
      <c r="Q84" s="41">
        <f t="shared" si="36"/>
        <v>2</v>
      </c>
      <c r="R84" s="41">
        <f t="shared" si="37"/>
        <v>1</v>
      </c>
      <c r="S84" s="42" t="e">
        <f t="shared" si="38"/>
        <v>#REF!</v>
      </c>
      <c r="T84" s="43">
        <f t="shared" si="39"/>
        <v>0</v>
      </c>
      <c r="U84" s="56" t="e">
        <f t="shared" si="40"/>
        <v>#REF!</v>
      </c>
      <c r="V84" s="42" t="e">
        <f t="shared" si="41"/>
        <v>#REF!</v>
      </c>
      <c r="W84" s="43">
        <f t="shared" si="42"/>
        <v>0</v>
      </c>
      <c r="X84" s="56" t="e">
        <f t="shared" si="43"/>
        <v>#REF!</v>
      </c>
      <c r="Y84" s="42" t="e">
        <f t="shared" si="44"/>
        <v>#REF!</v>
      </c>
      <c r="Z84" s="43">
        <f t="shared" si="45"/>
        <v>4</v>
      </c>
      <c r="AA84" s="56" t="e">
        <f t="shared" si="46"/>
        <v>#REF!</v>
      </c>
      <c r="AB84" s="84" t="e">
        <f t="shared" si="47"/>
        <v>#REF!</v>
      </c>
      <c r="AC84" s="62">
        <f t="shared" si="48"/>
        <v>20</v>
      </c>
      <c r="AD84" s="56" t="e">
        <f t="shared" si="49"/>
        <v>#REF!</v>
      </c>
    </row>
    <row r="85" spans="1:30" ht="9" hidden="1">
      <c r="A85" s="39" t="e">
        <f t="shared" si="50"/>
        <v>#REF!</v>
      </c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40" t="e">
        <f t="shared" si="51"/>
        <v>#REF!</v>
      </c>
      <c r="M85" s="41">
        <f t="shared" si="32"/>
        <v>0</v>
      </c>
      <c r="N85" s="41">
        <f t="shared" si="33"/>
        <v>0</v>
      </c>
      <c r="O85" s="41">
        <f t="shared" si="34"/>
        <v>2</v>
      </c>
      <c r="P85" s="41">
        <f t="shared" si="35"/>
        <v>10</v>
      </c>
      <c r="Q85" s="41">
        <f t="shared" si="36"/>
        <v>2</v>
      </c>
      <c r="R85" s="41">
        <f t="shared" si="37"/>
        <v>1</v>
      </c>
      <c r="S85" s="42" t="e">
        <f t="shared" si="38"/>
        <v>#REF!</v>
      </c>
      <c r="T85" s="43">
        <f t="shared" si="39"/>
        <v>0</v>
      </c>
      <c r="U85" s="56" t="e">
        <f t="shared" si="40"/>
        <v>#REF!</v>
      </c>
      <c r="V85" s="42" t="e">
        <f t="shared" si="41"/>
        <v>#REF!</v>
      </c>
      <c r="W85" s="43">
        <f t="shared" si="42"/>
        <v>0</v>
      </c>
      <c r="X85" s="56" t="e">
        <f t="shared" si="43"/>
        <v>#REF!</v>
      </c>
      <c r="Y85" s="42" t="e">
        <f t="shared" si="44"/>
        <v>#REF!</v>
      </c>
      <c r="Z85" s="43">
        <f t="shared" si="45"/>
        <v>4</v>
      </c>
      <c r="AA85" s="56" t="e">
        <f t="shared" si="46"/>
        <v>#REF!</v>
      </c>
      <c r="AB85" s="84" t="e">
        <f t="shared" si="47"/>
        <v>#REF!</v>
      </c>
      <c r="AC85" s="62">
        <f t="shared" si="48"/>
        <v>20</v>
      </c>
      <c r="AD85" s="56" t="e">
        <f t="shared" si="49"/>
        <v>#REF!</v>
      </c>
    </row>
    <row r="86" spans="1:30" ht="9" hidden="1">
      <c r="A86" s="39" t="e">
        <f t="shared" si="50"/>
        <v>#REF!</v>
      </c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40" t="e">
        <f t="shared" si="51"/>
        <v>#REF!</v>
      </c>
      <c r="M86" s="41">
        <f t="shared" si="32"/>
        <v>0</v>
      </c>
      <c r="N86" s="41">
        <f t="shared" si="33"/>
        <v>0</v>
      </c>
      <c r="O86" s="41">
        <f t="shared" si="34"/>
        <v>2</v>
      </c>
      <c r="P86" s="41">
        <f t="shared" si="35"/>
        <v>10</v>
      </c>
      <c r="Q86" s="41">
        <f t="shared" si="36"/>
        <v>2</v>
      </c>
      <c r="R86" s="41">
        <f t="shared" si="37"/>
        <v>1</v>
      </c>
      <c r="S86" s="42" t="e">
        <f t="shared" si="38"/>
        <v>#REF!</v>
      </c>
      <c r="T86" s="43">
        <f t="shared" si="39"/>
        <v>0</v>
      </c>
      <c r="U86" s="56" t="e">
        <f t="shared" si="40"/>
        <v>#REF!</v>
      </c>
      <c r="V86" s="42" t="e">
        <f t="shared" si="41"/>
        <v>#REF!</v>
      </c>
      <c r="W86" s="43">
        <f t="shared" si="42"/>
        <v>0</v>
      </c>
      <c r="X86" s="56" t="e">
        <f t="shared" si="43"/>
        <v>#REF!</v>
      </c>
      <c r="Y86" s="42" t="e">
        <f t="shared" si="44"/>
        <v>#REF!</v>
      </c>
      <c r="Z86" s="43">
        <f t="shared" si="45"/>
        <v>4</v>
      </c>
      <c r="AA86" s="56" t="e">
        <f t="shared" si="46"/>
        <v>#REF!</v>
      </c>
      <c r="AB86" s="84" t="e">
        <f t="shared" si="47"/>
        <v>#REF!</v>
      </c>
      <c r="AC86" s="62">
        <f t="shared" si="48"/>
        <v>20</v>
      </c>
      <c r="AD86" s="56" t="e">
        <f t="shared" si="49"/>
        <v>#REF!</v>
      </c>
    </row>
    <row r="87" spans="1:30" ht="9" hidden="1">
      <c r="A87" s="39" t="e">
        <f t="shared" si="50"/>
        <v>#REF!</v>
      </c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40" t="e">
        <f t="shared" si="51"/>
        <v>#REF!</v>
      </c>
      <c r="M87" s="41">
        <f t="shared" si="32"/>
        <v>0</v>
      </c>
      <c r="N87" s="41">
        <f t="shared" si="33"/>
        <v>0</v>
      </c>
      <c r="O87" s="41">
        <f t="shared" si="34"/>
        <v>2</v>
      </c>
      <c r="P87" s="41">
        <f t="shared" si="35"/>
        <v>10</v>
      </c>
      <c r="Q87" s="41">
        <f t="shared" si="36"/>
        <v>2</v>
      </c>
      <c r="R87" s="41">
        <f t="shared" si="37"/>
        <v>1</v>
      </c>
      <c r="S87" s="42" t="e">
        <f t="shared" si="38"/>
        <v>#REF!</v>
      </c>
      <c r="T87" s="43">
        <f t="shared" si="39"/>
        <v>0</v>
      </c>
      <c r="U87" s="56" t="e">
        <f t="shared" si="40"/>
        <v>#REF!</v>
      </c>
      <c r="V87" s="42" t="e">
        <f t="shared" si="41"/>
        <v>#REF!</v>
      </c>
      <c r="W87" s="43">
        <f t="shared" si="42"/>
        <v>0</v>
      </c>
      <c r="X87" s="56" t="e">
        <f t="shared" si="43"/>
        <v>#REF!</v>
      </c>
      <c r="Y87" s="42" t="e">
        <f t="shared" si="44"/>
        <v>#REF!</v>
      </c>
      <c r="Z87" s="43">
        <f t="shared" si="45"/>
        <v>4</v>
      </c>
      <c r="AA87" s="56" t="e">
        <f t="shared" si="46"/>
        <v>#REF!</v>
      </c>
      <c r="AB87" s="84" t="e">
        <f t="shared" si="47"/>
        <v>#REF!</v>
      </c>
      <c r="AC87" s="62">
        <f t="shared" si="48"/>
        <v>20</v>
      </c>
      <c r="AD87" s="56" t="e">
        <f t="shared" si="49"/>
        <v>#REF!</v>
      </c>
    </row>
    <row r="88" spans="1:30" ht="9" hidden="1">
      <c r="A88" s="39" t="e">
        <f t="shared" si="50"/>
        <v>#REF!</v>
      </c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40" t="e">
        <f t="shared" si="51"/>
        <v>#REF!</v>
      </c>
      <c r="M88" s="41">
        <f t="shared" si="32"/>
        <v>0</v>
      </c>
      <c r="N88" s="41">
        <f t="shared" si="33"/>
        <v>0</v>
      </c>
      <c r="O88" s="41">
        <f t="shared" si="34"/>
        <v>2</v>
      </c>
      <c r="P88" s="41">
        <f t="shared" si="35"/>
        <v>10</v>
      </c>
      <c r="Q88" s="41">
        <f t="shared" si="36"/>
        <v>2</v>
      </c>
      <c r="R88" s="41">
        <f t="shared" si="37"/>
        <v>1</v>
      </c>
      <c r="S88" s="42" t="e">
        <f t="shared" si="38"/>
        <v>#REF!</v>
      </c>
      <c r="T88" s="43">
        <f t="shared" si="39"/>
        <v>0</v>
      </c>
      <c r="U88" s="56" t="e">
        <f t="shared" si="40"/>
        <v>#REF!</v>
      </c>
      <c r="V88" s="42" t="e">
        <f t="shared" si="41"/>
        <v>#REF!</v>
      </c>
      <c r="W88" s="43">
        <f t="shared" si="42"/>
        <v>0</v>
      </c>
      <c r="X88" s="56" t="e">
        <f t="shared" si="43"/>
        <v>#REF!</v>
      </c>
      <c r="Y88" s="42" t="e">
        <f t="shared" si="44"/>
        <v>#REF!</v>
      </c>
      <c r="Z88" s="43">
        <f t="shared" si="45"/>
        <v>4</v>
      </c>
      <c r="AA88" s="56" t="e">
        <f t="shared" si="46"/>
        <v>#REF!</v>
      </c>
      <c r="AB88" s="84" t="e">
        <f t="shared" si="47"/>
        <v>#REF!</v>
      </c>
      <c r="AC88" s="62">
        <f t="shared" si="48"/>
        <v>20</v>
      </c>
      <c r="AD88" s="56" t="e">
        <f t="shared" si="49"/>
        <v>#REF!</v>
      </c>
    </row>
    <row r="89" spans="1:30" ht="9" hidden="1">
      <c r="A89" s="39" t="e">
        <f t="shared" si="50"/>
        <v>#REF!</v>
      </c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40" t="e">
        <f t="shared" si="51"/>
        <v>#REF!</v>
      </c>
      <c r="M89" s="41">
        <f t="shared" si="32"/>
        <v>0</v>
      </c>
      <c r="N89" s="41">
        <f t="shared" si="33"/>
        <v>0</v>
      </c>
      <c r="O89" s="41">
        <f t="shared" si="34"/>
        <v>2</v>
      </c>
      <c r="P89" s="41">
        <f t="shared" si="35"/>
        <v>10</v>
      </c>
      <c r="Q89" s="41">
        <f t="shared" si="36"/>
        <v>2</v>
      </c>
      <c r="R89" s="41">
        <f t="shared" si="37"/>
        <v>1</v>
      </c>
      <c r="S89" s="42" t="e">
        <f t="shared" si="38"/>
        <v>#REF!</v>
      </c>
      <c r="T89" s="43">
        <f t="shared" si="39"/>
        <v>0</v>
      </c>
      <c r="U89" s="56" t="e">
        <f t="shared" si="40"/>
        <v>#REF!</v>
      </c>
      <c r="V89" s="42" t="e">
        <f t="shared" si="41"/>
        <v>#REF!</v>
      </c>
      <c r="W89" s="43">
        <f t="shared" si="42"/>
        <v>0</v>
      </c>
      <c r="X89" s="56" t="e">
        <f t="shared" si="43"/>
        <v>#REF!</v>
      </c>
      <c r="Y89" s="42" t="e">
        <f t="shared" si="44"/>
        <v>#REF!</v>
      </c>
      <c r="Z89" s="43">
        <f t="shared" si="45"/>
        <v>4</v>
      </c>
      <c r="AA89" s="56" t="e">
        <f t="shared" si="46"/>
        <v>#REF!</v>
      </c>
      <c r="AB89" s="84" t="e">
        <f t="shared" si="47"/>
        <v>#REF!</v>
      </c>
      <c r="AC89" s="62">
        <f t="shared" si="48"/>
        <v>20</v>
      </c>
      <c r="AD89" s="56" t="e">
        <f t="shared" si="49"/>
        <v>#REF!</v>
      </c>
    </row>
    <row r="90" spans="1:30" ht="9" hidden="1">
      <c r="A90" s="39" t="e">
        <f t="shared" si="50"/>
        <v>#REF!</v>
      </c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40" t="e">
        <f t="shared" si="51"/>
        <v>#REF!</v>
      </c>
      <c r="M90" s="41">
        <f t="shared" si="32"/>
        <v>0</v>
      </c>
      <c r="N90" s="41">
        <f t="shared" si="33"/>
        <v>0</v>
      </c>
      <c r="O90" s="41">
        <f t="shared" si="34"/>
        <v>2</v>
      </c>
      <c r="P90" s="41">
        <f t="shared" si="35"/>
        <v>10</v>
      </c>
      <c r="Q90" s="41">
        <f t="shared" si="36"/>
        <v>2</v>
      </c>
      <c r="R90" s="41">
        <f t="shared" si="37"/>
        <v>1</v>
      </c>
      <c r="S90" s="42" t="e">
        <f t="shared" si="38"/>
        <v>#REF!</v>
      </c>
      <c r="T90" s="43">
        <f t="shared" si="39"/>
        <v>0</v>
      </c>
      <c r="U90" s="56" t="e">
        <f t="shared" si="40"/>
        <v>#REF!</v>
      </c>
      <c r="V90" s="42" t="e">
        <f t="shared" si="41"/>
        <v>#REF!</v>
      </c>
      <c r="W90" s="43">
        <f t="shared" si="42"/>
        <v>0</v>
      </c>
      <c r="X90" s="56" t="e">
        <f t="shared" si="43"/>
        <v>#REF!</v>
      </c>
      <c r="Y90" s="42" t="e">
        <f t="shared" si="44"/>
        <v>#REF!</v>
      </c>
      <c r="Z90" s="43">
        <f t="shared" si="45"/>
        <v>4</v>
      </c>
      <c r="AA90" s="56" t="e">
        <f t="shared" si="46"/>
        <v>#REF!</v>
      </c>
      <c r="AB90" s="84" t="e">
        <f t="shared" si="47"/>
        <v>#REF!</v>
      </c>
      <c r="AC90" s="62">
        <f t="shared" si="48"/>
        <v>20</v>
      </c>
      <c r="AD90" s="56" t="e">
        <f t="shared" si="49"/>
        <v>#REF!</v>
      </c>
    </row>
    <row r="91" spans="1:30" ht="9" hidden="1">
      <c r="A91" s="39" t="e">
        <f t="shared" si="50"/>
        <v>#REF!</v>
      </c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40" t="e">
        <f t="shared" si="51"/>
        <v>#REF!</v>
      </c>
      <c r="M91" s="41">
        <f t="shared" si="32"/>
        <v>0</v>
      </c>
      <c r="N91" s="41">
        <f t="shared" si="33"/>
        <v>0</v>
      </c>
      <c r="O91" s="41">
        <f t="shared" si="34"/>
        <v>2</v>
      </c>
      <c r="P91" s="41">
        <f t="shared" si="35"/>
        <v>10</v>
      </c>
      <c r="Q91" s="41">
        <f t="shared" si="36"/>
        <v>2</v>
      </c>
      <c r="R91" s="41">
        <f t="shared" si="37"/>
        <v>1</v>
      </c>
      <c r="S91" s="42" t="e">
        <f t="shared" si="38"/>
        <v>#REF!</v>
      </c>
      <c r="T91" s="43">
        <f t="shared" si="39"/>
        <v>0</v>
      </c>
      <c r="U91" s="56" t="e">
        <f t="shared" si="40"/>
        <v>#REF!</v>
      </c>
      <c r="V91" s="42" t="e">
        <f t="shared" si="41"/>
        <v>#REF!</v>
      </c>
      <c r="W91" s="43">
        <f t="shared" si="42"/>
        <v>0</v>
      </c>
      <c r="X91" s="56" t="e">
        <f t="shared" si="43"/>
        <v>#REF!</v>
      </c>
      <c r="Y91" s="42" t="e">
        <f t="shared" si="44"/>
        <v>#REF!</v>
      </c>
      <c r="Z91" s="43">
        <f t="shared" si="45"/>
        <v>4</v>
      </c>
      <c r="AA91" s="56" t="e">
        <f t="shared" si="46"/>
        <v>#REF!</v>
      </c>
      <c r="AB91" s="84" t="e">
        <f t="shared" si="47"/>
        <v>#REF!</v>
      </c>
      <c r="AC91" s="62">
        <f t="shared" si="48"/>
        <v>20</v>
      </c>
      <c r="AD91" s="56" t="e">
        <f t="shared" si="49"/>
        <v>#REF!</v>
      </c>
    </row>
    <row r="92" spans="1:30" ht="9" hidden="1">
      <c r="A92" s="39" t="e">
        <f t="shared" si="50"/>
        <v>#REF!</v>
      </c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40" t="e">
        <f t="shared" si="51"/>
        <v>#REF!</v>
      </c>
      <c r="M92" s="41">
        <f t="shared" si="32"/>
        <v>0</v>
      </c>
      <c r="N92" s="41">
        <f t="shared" si="33"/>
        <v>0</v>
      </c>
      <c r="O92" s="41">
        <f t="shared" si="34"/>
        <v>2</v>
      </c>
      <c r="P92" s="41">
        <f t="shared" si="35"/>
        <v>10</v>
      </c>
      <c r="Q92" s="41">
        <f t="shared" si="36"/>
        <v>2</v>
      </c>
      <c r="R92" s="41">
        <f t="shared" si="37"/>
        <v>1</v>
      </c>
      <c r="S92" s="42" t="e">
        <f t="shared" si="38"/>
        <v>#REF!</v>
      </c>
      <c r="T92" s="43">
        <f t="shared" si="39"/>
        <v>0</v>
      </c>
      <c r="U92" s="56" t="e">
        <f t="shared" si="40"/>
        <v>#REF!</v>
      </c>
      <c r="V92" s="42" t="e">
        <f t="shared" si="41"/>
        <v>#REF!</v>
      </c>
      <c r="W92" s="43">
        <f t="shared" si="42"/>
        <v>0</v>
      </c>
      <c r="X92" s="56" t="e">
        <f t="shared" si="43"/>
        <v>#REF!</v>
      </c>
      <c r="Y92" s="42" t="e">
        <f t="shared" si="44"/>
        <v>#REF!</v>
      </c>
      <c r="Z92" s="43">
        <f t="shared" si="45"/>
        <v>4</v>
      </c>
      <c r="AA92" s="56" t="e">
        <f t="shared" si="46"/>
        <v>#REF!</v>
      </c>
      <c r="AB92" s="84" t="e">
        <f t="shared" si="47"/>
        <v>#REF!</v>
      </c>
      <c r="AC92" s="62">
        <f t="shared" si="48"/>
        <v>20</v>
      </c>
      <c r="AD92" s="56" t="e">
        <f t="shared" si="49"/>
        <v>#REF!</v>
      </c>
    </row>
    <row r="93" spans="1:30" ht="9" hidden="1">
      <c r="A93" s="39" t="e">
        <f t="shared" si="50"/>
        <v>#REF!</v>
      </c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40" t="e">
        <f t="shared" si="51"/>
        <v>#REF!</v>
      </c>
      <c r="M93" s="41">
        <f t="shared" si="32"/>
        <v>0</v>
      </c>
      <c r="N93" s="41">
        <f t="shared" si="33"/>
        <v>0</v>
      </c>
      <c r="O93" s="41">
        <f t="shared" si="34"/>
        <v>2</v>
      </c>
      <c r="P93" s="41">
        <f t="shared" si="35"/>
        <v>10</v>
      </c>
      <c r="Q93" s="41">
        <f t="shared" si="36"/>
        <v>2</v>
      </c>
      <c r="R93" s="41">
        <f t="shared" si="37"/>
        <v>1</v>
      </c>
      <c r="S93" s="42" t="e">
        <f t="shared" si="38"/>
        <v>#REF!</v>
      </c>
      <c r="T93" s="43">
        <f t="shared" si="39"/>
        <v>0</v>
      </c>
      <c r="U93" s="56" t="e">
        <f t="shared" si="40"/>
        <v>#REF!</v>
      </c>
      <c r="V93" s="42" t="e">
        <f t="shared" si="41"/>
        <v>#REF!</v>
      </c>
      <c r="W93" s="43">
        <f t="shared" si="42"/>
        <v>0</v>
      </c>
      <c r="X93" s="56" t="e">
        <f t="shared" si="43"/>
        <v>#REF!</v>
      </c>
      <c r="Y93" s="42" t="e">
        <f t="shared" si="44"/>
        <v>#REF!</v>
      </c>
      <c r="Z93" s="43">
        <f t="shared" si="45"/>
        <v>4</v>
      </c>
      <c r="AA93" s="56" t="e">
        <f t="shared" si="46"/>
        <v>#REF!</v>
      </c>
      <c r="AB93" s="84" t="e">
        <f t="shared" si="47"/>
        <v>#REF!</v>
      </c>
      <c r="AC93" s="62">
        <f t="shared" si="48"/>
        <v>20</v>
      </c>
      <c r="AD93" s="56" t="e">
        <f t="shared" si="49"/>
        <v>#REF!</v>
      </c>
    </row>
    <row r="94" spans="1:30" ht="9" hidden="1">
      <c r="A94" s="39" t="e">
        <f t="shared" si="50"/>
        <v>#REF!</v>
      </c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40" t="e">
        <f t="shared" si="51"/>
        <v>#REF!</v>
      </c>
      <c r="M94" s="41">
        <f t="shared" si="32"/>
        <v>0</v>
      </c>
      <c r="N94" s="41">
        <f t="shared" si="33"/>
        <v>0</v>
      </c>
      <c r="O94" s="41">
        <f t="shared" si="34"/>
        <v>2</v>
      </c>
      <c r="P94" s="41">
        <f t="shared" si="35"/>
        <v>10</v>
      </c>
      <c r="Q94" s="41">
        <f t="shared" si="36"/>
        <v>2</v>
      </c>
      <c r="R94" s="41">
        <f t="shared" si="37"/>
        <v>1</v>
      </c>
      <c r="S94" s="42" t="e">
        <f t="shared" si="38"/>
        <v>#REF!</v>
      </c>
      <c r="T94" s="43">
        <f t="shared" si="39"/>
        <v>0</v>
      </c>
      <c r="U94" s="56" t="e">
        <f t="shared" si="40"/>
        <v>#REF!</v>
      </c>
      <c r="V94" s="42" t="e">
        <f t="shared" si="41"/>
        <v>#REF!</v>
      </c>
      <c r="W94" s="43">
        <f t="shared" si="42"/>
        <v>0</v>
      </c>
      <c r="X94" s="56" t="e">
        <f t="shared" si="43"/>
        <v>#REF!</v>
      </c>
      <c r="Y94" s="42" t="e">
        <f t="shared" si="44"/>
        <v>#REF!</v>
      </c>
      <c r="Z94" s="43">
        <f t="shared" si="45"/>
        <v>4</v>
      </c>
      <c r="AA94" s="56" t="e">
        <f t="shared" si="46"/>
        <v>#REF!</v>
      </c>
      <c r="AB94" s="84" t="e">
        <f t="shared" si="47"/>
        <v>#REF!</v>
      </c>
      <c r="AC94" s="62">
        <f t="shared" si="48"/>
        <v>20</v>
      </c>
      <c r="AD94" s="56" t="e">
        <f t="shared" si="49"/>
        <v>#REF!</v>
      </c>
    </row>
    <row r="95" spans="1:30" ht="9" hidden="1">
      <c r="A95" s="39" t="e">
        <f t="shared" si="50"/>
        <v>#REF!</v>
      </c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40" t="e">
        <f t="shared" si="51"/>
        <v>#REF!</v>
      </c>
      <c r="M95" s="41">
        <f t="shared" si="32"/>
        <v>0</v>
      </c>
      <c r="N95" s="41">
        <f t="shared" si="33"/>
        <v>0</v>
      </c>
      <c r="O95" s="41">
        <f t="shared" si="34"/>
        <v>2</v>
      </c>
      <c r="P95" s="41">
        <f t="shared" si="35"/>
        <v>10</v>
      </c>
      <c r="Q95" s="41">
        <f t="shared" si="36"/>
        <v>2</v>
      </c>
      <c r="R95" s="41">
        <f t="shared" si="37"/>
        <v>1</v>
      </c>
      <c r="S95" s="42" t="e">
        <f t="shared" si="38"/>
        <v>#REF!</v>
      </c>
      <c r="T95" s="43">
        <f t="shared" si="39"/>
        <v>0</v>
      </c>
      <c r="U95" s="56" t="e">
        <f t="shared" si="40"/>
        <v>#REF!</v>
      </c>
      <c r="V95" s="42" t="e">
        <f t="shared" si="41"/>
        <v>#REF!</v>
      </c>
      <c r="W95" s="43">
        <f t="shared" si="42"/>
        <v>0</v>
      </c>
      <c r="X95" s="56" t="e">
        <f t="shared" si="43"/>
        <v>#REF!</v>
      </c>
      <c r="Y95" s="42" t="e">
        <f t="shared" si="44"/>
        <v>#REF!</v>
      </c>
      <c r="Z95" s="43">
        <f t="shared" si="45"/>
        <v>4</v>
      </c>
      <c r="AA95" s="56" t="e">
        <f t="shared" si="46"/>
        <v>#REF!</v>
      </c>
      <c r="AB95" s="84" t="e">
        <f t="shared" si="47"/>
        <v>#REF!</v>
      </c>
      <c r="AC95" s="62">
        <f t="shared" si="48"/>
        <v>20</v>
      </c>
      <c r="AD95" s="56" t="e">
        <f t="shared" si="49"/>
        <v>#REF!</v>
      </c>
    </row>
    <row r="96" spans="1:30" ht="9" hidden="1">
      <c r="A96" s="39" t="e">
        <f t="shared" si="50"/>
        <v>#REF!</v>
      </c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40" t="e">
        <f t="shared" si="51"/>
        <v>#REF!</v>
      </c>
      <c r="M96" s="41">
        <f t="shared" si="32"/>
        <v>0</v>
      </c>
      <c r="N96" s="41">
        <f t="shared" si="33"/>
        <v>0</v>
      </c>
      <c r="O96" s="41">
        <f t="shared" si="34"/>
        <v>2</v>
      </c>
      <c r="P96" s="41">
        <f t="shared" si="35"/>
        <v>10</v>
      </c>
      <c r="Q96" s="41">
        <f t="shared" si="36"/>
        <v>2</v>
      </c>
      <c r="R96" s="41">
        <f t="shared" si="37"/>
        <v>1</v>
      </c>
      <c r="S96" s="42" t="e">
        <f t="shared" si="38"/>
        <v>#REF!</v>
      </c>
      <c r="T96" s="43">
        <f t="shared" si="39"/>
        <v>0</v>
      </c>
      <c r="U96" s="56" t="e">
        <f t="shared" si="40"/>
        <v>#REF!</v>
      </c>
      <c r="V96" s="42" t="e">
        <f t="shared" si="41"/>
        <v>#REF!</v>
      </c>
      <c r="W96" s="43">
        <f t="shared" si="42"/>
        <v>0</v>
      </c>
      <c r="X96" s="56" t="e">
        <f t="shared" si="43"/>
        <v>#REF!</v>
      </c>
      <c r="Y96" s="42" t="e">
        <f t="shared" si="44"/>
        <v>#REF!</v>
      </c>
      <c r="Z96" s="43">
        <f t="shared" si="45"/>
        <v>4</v>
      </c>
      <c r="AA96" s="56" t="e">
        <f t="shared" si="46"/>
        <v>#REF!</v>
      </c>
      <c r="AB96" s="84" t="e">
        <f t="shared" si="47"/>
        <v>#REF!</v>
      </c>
      <c r="AC96" s="62">
        <f t="shared" si="48"/>
        <v>20</v>
      </c>
      <c r="AD96" s="56" t="e">
        <f t="shared" si="49"/>
        <v>#REF!</v>
      </c>
    </row>
    <row r="97" spans="1:30" ht="9" hidden="1">
      <c r="A97" s="39" t="e">
        <f t="shared" si="50"/>
        <v>#REF!</v>
      </c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40" t="e">
        <f t="shared" si="51"/>
        <v>#REF!</v>
      </c>
      <c r="M97" s="41">
        <f t="shared" si="32"/>
        <v>0</v>
      </c>
      <c r="N97" s="41">
        <f t="shared" si="33"/>
        <v>0</v>
      </c>
      <c r="O97" s="41">
        <f t="shared" si="34"/>
        <v>2</v>
      </c>
      <c r="P97" s="41">
        <f t="shared" si="35"/>
        <v>10</v>
      </c>
      <c r="Q97" s="41">
        <f t="shared" si="36"/>
        <v>2</v>
      </c>
      <c r="R97" s="41">
        <f t="shared" si="37"/>
        <v>1</v>
      </c>
      <c r="S97" s="42" t="e">
        <f t="shared" si="38"/>
        <v>#REF!</v>
      </c>
      <c r="T97" s="43">
        <f t="shared" si="39"/>
        <v>0</v>
      </c>
      <c r="U97" s="56" t="e">
        <f t="shared" si="40"/>
        <v>#REF!</v>
      </c>
      <c r="V97" s="42" t="e">
        <f t="shared" si="41"/>
        <v>#REF!</v>
      </c>
      <c r="W97" s="43">
        <f t="shared" si="42"/>
        <v>0</v>
      </c>
      <c r="X97" s="56" t="e">
        <f t="shared" si="43"/>
        <v>#REF!</v>
      </c>
      <c r="Y97" s="42" t="e">
        <f t="shared" si="44"/>
        <v>#REF!</v>
      </c>
      <c r="Z97" s="43">
        <f t="shared" si="45"/>
        <v>4</v>
      </c>
      <c r="AA97" s="56" t="e">
        <f t="shared" si="46"/>
        <v>#REF!</v>
      </c>
      <c r="AB97" s="84" t="e">
        <f t="shared" si="47"/>
        <v>#REF!</v>
      </c>
      <c r="AC97" s="62">
        <f t="shared" si="48"/>
        <v>20</v>
      </c>
      <c r="AD97" s="56" t="e">
        <f t="shared" si="49"/>
        <v>#REF!</v>
      </c>
    </row>
    <row r="98" spans="1:30" ht="9" hidden="1">
      <c r="A98" s="39" t="e">
        <f t="shared" si="50"/>
        <v>#REF!</v>
      </c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40" t="e">
        <f t="shared" si="51"/>
        <v>#REF!</v>
      </c>
      <c r="M98" s="41">
        <f t="shared" si="32"/>
        <v>0</v>
      </c>
      <c r="N98" s="41">
        <f t="shared" si="33"/>
        <v>0</v>
      </c>
      <c r="O98" s="41">
        <f t="shared" si="34"/>
        <v>2</v>
      </c>
      <c r="P98" s="41">
        <f t="shared" si="35"/>
        <v>10</v>
      </c>
      <c r="Q98" s="41">
        <f t="shared" si="36"/>
        <v>2</v>
      </c>
      <c r="R98" s="41">
        <f t="shared" si="37"/>
        <v>1</v>
      </c>
      <c r="S98" s="42" t="e">
        <f t="shared" si="38"/>
        <v>#REF!</v>
      </c>
      <c r="T98" s="43">
        <f t="shared" si="39"/>
        <v>0</v>
      </c>
      <c r="U98" s="56" t="e">
        <f t="shared" si="40"/>
        <v>#REF!</v>
      </c>
      <c r="V98" s="42" t="e">
        <f t="shared" si="41"/>
        <v>#REF!</v>
      </c>
      <c r="W98" s="43">
        <f t="shared" si="42"/>
        <v>0</v>
      </c>
      <c r="X98" s="56" t="e">
        <f t="shared" si="43"/>
        <v>#REF!</v>
      </c>
      <c r="Y98" s="42" t="e">
        <f t="shared" si="44"/>
        <v>#REF!</v>
      </c>
      <c r="Z98" s="43">
        <f t="shared" si="45"/>
        <v>4</v>
      </c>
      <c r="AA98" s="56" t="e">
        <f t="shared" si="46"/>
        <v>#REF!</v>
      </c>
      <c r="AB98" s="84" t="e">
        <f t="shared" si="47"/>
        <v>#REF!</v>
      </c>
      <c r="AC98" s="62">
        <f t="shared" si="48"/>
        <v>20</v>
      </c>
      <c r="AD98" s="56" t="e">
        <f t="shared" si="49"/>
        <v>#REF!</v>
      </c>
    </row>
    <row r="99" spans="1:30" ht="9" hidden="1">
      <c r="A99" s="39" t="e">
        <f t="shared" si="50"/>
        <v>#REF!</v>
      </c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40" t="e">
        <f t="shared" si="51"/>
        <v>#REF!</v>
      </c>
      <c r="M99" s="41">
        <f t="shared" si="32"/>
        <v>0</v>
      </c>
      <c r="N99" s="41">
        <f t="shared" si="33"/>
        <v>0</v>
      </c>
      <c r="O99" s="41">
        <f t="shared" si="34"/>
        <v>2</v>
      </c>
      <c r="P99" s="41">
        <f t="shared" si="35"/>
        <v>10</v>
      </c>
      <c r="Q99" s="41">
        <f t="shared" si="36"/>
        <v>2</v>
      </c>
      <c r="R99" s="41">
        <f t="shared" si="37"/>
        <v>1</v>
      </c>
      <c r="S99" s="42" t="e">
        <f t="shared" si="38"/>
        <v>#REF!</v>
      </c>
      <c r="T99" s="43">
        <f t="shared" si="39"/>
        <v>0</v>
      </c>
      <c r="U99" s="56" t="e">
        <f t="shared" si="40"/>
        <v>#REF!</v>
      </c>
      <c r="V99" s="42" t="e">
        <f t="shared" si="41"/>
        <v>#REF!</v>
      </c>
      <c r="W99" s="43">
        <f t="shared" si="42"/>
        <v>0</v>
      </c>
      <c r="X99" s="56" t="e">
        <f t="shared" si="43"/>
        <v>#REF!</v>
      </c>
      <c r="Y99" s="42" t="e">
        <f t="shared" si="44"/>
        <v>#REF!</v>
      </c>
      <c r="Z99" s="43">
        <f t="shared" si="45"/>
        <v>4</v>
      </c>
      <c r="AA99" s="56" t="e">
        <f t="shared" si="46"/>
        <v>#REF!</v>
      </c>
      <c r="AB99" s="84" t="e">
        <f t="shared" si="47"/>
        <v>#REF!</v>
      </c>
      <c r="AC99" s="62">
        <f t="shared" si="48"/>
        <v>20</v>
      </c>
      <c r="AD99" s="56" t="e">
        <f t="shared" si="49"/>
        <v>#REF!</v>
      </c>
    </row>
    <row r="100" spans="1:30" ht="9" hidden="1">
      <c r="A100" s="39" t="e">
        <f t="shared" si="50"/>
        <v>#REF!</v>
      </c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40" t="e">
        <f t="shared" si="51"/>
        <v>#REF!</v>
      </c>
      <c r="M100" s="41">
        <f t="shared" si="32"/>
        <v>0</v>
      </c>
      <c r="N100" s="41">
        <f t="shared" si="33"/>
        <v>0</v>
      </c>
      <c r="O100" s="41">
        <f t="shared" si="34"/>
        <v>2</v>
      </c>
      <c r="P100" s="41">
        <f t="shared" si="35"/>
        <v>10</v>
      </c>
      <c r="Q100" s="41">
        <f t="shared" si="36"/>
        <v>2</v>
      </c>
      <c r="R100" s="41">
        <f t="shared" si="37"/>
        <v>1</v>
      </c>
      <c r="S100" s="42" t="e">
        <f t="shared" si="38"/>
        <v>#REF!</v>
      </c>
      <c r="T100" s="43">
        <f t="shared" si="39"/>
        <v>0</v>
      </c>
      <c r="U100" s="56" t="e">
        <f t="shared" si="40"/>
        <v>#REF!</v>
      </c>
      <c r="V100" s="42" t="e">
        <f t="shared" si="41"/>
        <v>#REF!</v>
      </c>
      <c r="W100" s="43">
        <f t="shared" si="42"/>
        <v>0</v>
      </c>
      <c r="X100" s="56" t="e">
        <f t="shared" si="43"/>
        <v>#REF!</v>
      </c>
      <c r="Y100" s="42" t="e">
        <f t="shared" si="44"/>
        <v>#REF!</v>
      </c>
      <c r="Z100" s="43">
        <f t="shared" si="45"/>
        <v>4</v>
      </c>
      <c r="AA100" s="56" t="e">
        <f t="shared" si="46"/>
        <v>#REF!</v>
      </c>
      <c r="AB100" s="84" t="e">
        <f t="shared" si="47"/>
        <v>#REF!</v>
      </c>
      <c r="AC100" s="62">
        <f t="shared" si="48"/>
        <v>20</v>
      </c>
      <c r="AD100" s="56" t="e">
        <f t="shared" si="49"/>
        <v>#REF!</v>
      </c>
    </row>
    <row r="101" spans="1:30" ht="9" hidden="1">
      <c r="A101" s="85" t="e">
        <f t="shared" si="50"/>
        <v>#REF!</v>
      </c>
      <c r="B101" s="85"/>
      <c r="C101" s="85"/>
      <c r="D101" s="85"/>
      <c r="E101" s="85"/>
      <c r="F101" s="85"/>
      <c r="G101" s="85"/>
      <c r="H101" s="85"/>
      <c r="I101" s="85"/>
      <c r="J101" s="85"/>
      <c r="K101" s="85"/>
      <c r="L101" s="86" t="e">
        <f t="shared" si="51"/>
        <v>#REF!</v>
      </c>
      <c r="M101" s="87">
        <f t="shared" si="32"/>
        <v>0</v>
      </c>
      <c r="N101" s="87">
        <f t="shared" si="33"/>
        <v>0</v>
      </c>
      <c r="O101" s="87">
        <f t="shared" si="34"/>
        <v>2</v>
      </c>
      <c r="P101" s="87">
        <f t="shared" si="35"/>
        <v>10</v>
      </c>
      <c r="Q101" s="87">
        <f t="shared" si="36"/>
        <v>2</v>
      </c>
      <c r="R101" s="87">
        <f t="shared" si="37"/>
        <v>1</v>
      </c>
      <c r="S101" s="88" t="e">
        <f t="shared" si="38"/>
        <v>#REF!</v>
      </c>
      <c r="T101" s="89">
        <f t="shared" si="39"/>
        <v>0</v>
      </c>
      <c r="U101" s="90" t="e">
        <f t="shared" si="40"/>
        <v>#REF!</v>
      </c>
      <c r="V101" s="88" t="e">
        <f t="shared" si="41"/>
        <v>#REF!</v>
      </c>
      <c r="W101" s="89">
        <f t="shared" si="42"/>
        <v>0</v>
      </c>
      <c r="X101" s="90" t="e">
        <f t="shared" si="43"/>
        <v>#REF!</v>
      </c>
      <c r="Y101" s="88" t="e">
        <f t="shared" si="44"/>
        <v>#REF!</v>
      </c>
      <c r="Z101" s="89">
        <f t="shared" si="45"/>
        <v>4</v>
      </c>
      <c r="AA101" s="90" t="e">
        <f t="shared" si="46"/>
        <v>#REF!</v>
      </c>
      <c r="AB101" s="91" t="e">
        <f t="shared" si="47"/>
        <v>#REF!</v>
      </c>
      <c r="AC101" s="62">
        <f t="shared" si="48"/>
        <v>20</v>
      </c>
      <c r="AD101" s="56" t="e">
        <f t="shared" si="49"/>
        <v>#REF!</v>
      </c>
    </row>
    <row r="103" spans="3:7" ht="9.75" hidden="1" thickBot="1">
      <c r="C103" s="140" t="s">
        <v>122</v>
      </c>
      <c r="D103" s="140"/>
      <c r="E103" s="140"/>
      <c r="F103" s="92" t="s">
        <v>8</v>
      </c>
      <c r="G103" s="93" t="s">
        <v>123</v>
      </c>
    </row>
    <row r="104" spans="3:7" ht="9.75" hidden="1" thickBot="1">
      <c r="C104" s="94" t="s">
        <v>124</v>
      </c>
      <c r="D104" s="95" t="s">
        <v>125</v>
      </c>
      <c r="E104" s="95">
        <f aca="true" t="shared" si="52" ref="E104:E122">COUNTIF($E$12:$E$101,D104)</f>
        <v>0</v>
      </c>
      <c r="F104" s="139">
        <f>E104+E105</f>
        <v>0</v>
      </c>
      <c r="G104" s="139">
        <f>F104+F105</f>
        <v>0</v>
      </c>
    </row>
    <row r="105" spans="3:7" ht="9.75" hidden="1" thickBot="1">
      <c r="C105" s="97" t="s">
        <v>124</v>
      </c>
      <c r="D105" s="98" t="s">
        <v>126</v>
      </c>
      <c r="E105" s="98">
        <f t="shared" si="52"/>
        <v>0</v>
      </c>
      <c r="F105" s="139"/>
      <c r="G105" s="139"/>
    </row>
    <row r="106" spans="3:7" ht="9.75" hidden="1" thickBot="1">
      <c r="C106" s="97" t="s">
        <v>124</v>
      </c>
      <c r="D106" s="99" t="s">
        <v>127</v>
      </c>
      <c r="E106" s="99">
        <f t="shared" si="52"/>
        <v>0</v>
      </c>
      <c r="F106" s="139">
        <f>E106+E107</f>
        <v>0</v>
      </c>
      <c r="G106" s="139">
        <f>G104+F106</f>
        <v>0</v>
      </c>
    </row>
    <row r="107" spans="3:7" ht="9.75" hidden="1" thickBot="1">
      <c r="C107" s="97" t="s">
        <v>124</v>
      </c>
      <c r="D107" s="100" t="s">
        <v>128</v>
      </c>
      <c r="E107" s="100">
        <f t="shared" si="52"/>
        <v>0</v>
      </c>
      <c r="F107" s="139"/>
      <c r="G107" s="139"/>
    </row>
    <row r="108" spans="3:7" ht="9.75" hidden="1" thickBot="1">
      <c r="C108" s="97" t="s">
        <v>124</v>
      </c>
      <c r="D108" s="95" t="s">
        <v>112</v>
      </c>
      <c r="E108" s="95">
        <f t="shared" si="52"/>
        <v>1</v>
      </c>
      <c r="F108" s="139">
        <f>E108+E109</f>
        <v>2</v>
      </c>
      <c r="G108" s="139">
        <f>G106+F108</f>
        <v>2</v>
      </c>
    </row>
    <row r="109" spans="3:7" ht="9.75" hidden="1" thickBot="1">
      <c r="C109" s="97" t="s">
        <v>124</v>
      </c>
      <c r="D109" s="98" t="s">
        <v>89</v>
      </c>
      <c r="E109" s="98">
        <f t="shared" si="52"/>
        <v>1</v>
      </c>
      <c r="F109" s="139"/>
      <c r="G109" s="139"/>
    </row>
    <row r="110" spans="3:7" ht="9.75" hidden="1" thickBot="1">
      <c r="C110" s="97" t="s">
        <v>124</v>
      </c>
      <c r="D110" s="99" t="s">
        <v>72</v>
      </c>
      <c r="E110" s="99">
        <f t="shared" si="52"/>
        <v>1</v>
      </c>
      <c r="F110" s="139">
        <f>E110+E111+E112+E113</f>
        <v>10</v>
      </c>
      <c r="G110" s="139">
        <f>G108+F110</f>
        <v>12</v>
      </c>
    </row>
    <row r="111" spans="3:7" ht="9.75" hidden="1" thickBot="1">
      <c r="C111" s="97" t="s">
        <v>124</v>
      </c>
      <c r="D111" s="101" t="s">
        <v>70</v>
      </c>
      <c r="E111" s="101">
        <f t="shared" si="52"/>
        <v>1</v>
      </c>
      <c r="F111" s="139"/>
      <c r="G111" s="139"/>
    </row>
    <row r="112" spans="3:7" ht="9.75" hidden="1" thickBot="1">
      <c r="C112" s="97" t="s">
        <v>124</v>
      </c>
      <c r="D112" s="101" t="s">
        <v>49</v>
      </c>
      <c r="E112" s="101">
        <f t="shared" si="52"/>
        <v>5</v>
      </c>
      <c r="F112" s="139"/>
      <c r="G112" s="139"/>
    </row>
    <row r="113" spans="3:7" ht="9.75" hidden="1" thickBot="1">
      <c r="C113" s="97" t="s">
        <v>124</v>
      </c>
      <c r="D113" s="100" t="s">
        <v>61</v>
      </c>
      <c r="E113" s="100">
        <f t="shared" si="52"/>
        <v>3</v>
      </c>
      <c r="F113" s="139"/>
      <c r="G113" s="139"/>
    </row>
    <row r="114" spans="3:7" ht="9.75" hidden="1" thickBot="1">
      <c r="C114" s="97" t="s">
        <v>124</v>
      </c>
      <c r="D114" s="95" t="s">
        <v>51</v>
      </c>
      <c r="E114" s="95">
        <f t="shared" si="52"/>
        <v>8</v>
      </c>
      <c r="F114" s="139">
        <f>E114+E115+E116+E117</f>
        <v>27</v>
      </c>
      <c r="G114" s="139">
        <f>G110+F114</f>
        <v>39</v>
      </c>
    </row>
    <row r="115" spans="3:7" ht="9.75" hidden="1" thickBot="1">
      <c r="C115" s="97" t="s">
        <v>124</v>
      </c>
      <c r="D115" s="102" t="s">
        <v>42</v>
      </c>
      <c r="E115" s="102">
        <f t="shared" si="52"/>
        <v>7</v>
      </c>
      <c r="F115" s="139"/>
      <c r="G115" s="139"/>
    </row>
    <row r="116" spans="3:7" ht="9.75" hidden="1" thickBot="1">
      <c r="C116" s="97" t="s">
        <v>124</v>
      </c>
      <c r="D116" s="102" t="s">
        <v>38</v>
      </c>
      <c r="E116" s="102">
        <f t="shared" si="52"/>
        <v>10</v>
      </c>
      <c r="F116" s="139"/>
      <c r="G116" s="139"/>
    </row>
    <row r="117" spans="3:7" ht="9.75" hidden="1" thickBot="1">
      <c r="C117" s="97" t="s">
        <v>124</v>
      </c>
      <c r="D117" s="98" t="s">
        <v>92</v>
      </c>
      <c r="E117" s="98">
        <f t="shared" si="52"/>
        <v>2</v>
      </c>
      <c r="F117" s="139"/>
      <c r="G117" s="139"/>
    </row>
    <row r="118" spans="3:7" ht="9.75" hidden="1" thickBot="1">
      <c r="C118" s="97" t="s">
        <v>124</v>
      </c>
      <c r="D118" s="99" t="s">
        <v>75</v>
      </c>
      <c r="E118" s="99">
        <f t="shared" si="52"/>
        <v>2</v>
      </c>
      <c r="F118" s="139">
        <f>E118+E119+E120+E121</f>
        <v>12</v>
      </c>
      <c r="G118" s="139">
        <f>G114+F118</f>
        <v>51</v>
      </c>
    </row>
    <row r="119" spans="3:7" ht="9.75" hidden="1" thickBot="1">
      <c r="C119" s="97" t="s">
        <v>124</v>
      </c>
      <c r="D119" s="101" t="s">
        <v>58</v>
      </c>
      <c r="E119" s="101">
        <f t="shared" si="52"/>
        <v>3</v>
      </c>
      <c r="F119" s="139"/>
      <c r="G119" s="139"/>
    </row>
    <row r="120" spans="3:7" ht="9.75" hidden="1" thickBot="1">
      <c r="C120" s="97" t="s">
        <v>124</v>
      </c>
      <c r="D120" s="101" t="s">
        <v>46</v>
      </c>
      <c r="E120" s="101">
        <f t="shared" si="52"/>
        <v>2</v>
      </c>
      <c r="F120" s="139"/>
      <c r="G120" s="139"/>
    </row>
    <row r="121" spans="3:7" ht="9.75" hidden="1" thickBot="1">
      <c r="C121" s="97" t="s">
        <v>124</v>
      </c>
      <c r="D121" s="100" t="s">
        <v>67</v>
      </c>
      <c r="E121" s="100">
        <f t="shared" si="52"/>
        <v>5</v>
      </c>
      <c r="F121" s="139"/>
      <c r="G121" s="139"/>
    </row>
    <row r="122" spans="3:7" ht="9.75" hidden="1" thickBot="1">
      <c r="C122" s="97" t="s">
        <v>124</v>
      </c>
      <c r="D122" s="103">
        <v>7</v>
      </c>
      <c r="E122" s="95">
        <f t="shared" si="52"/>
        <v>4</v>
      </c>
      <c r="F122" s="104">
        <f>E122</f>
        <v>4</v>
      </c>
      <c r="G122" s="96">
        <f>G118+F122</f>
        <v>55</v>
      </c>
    </row>
    <row r="123" spans="3:7" ht="9.75" hidden="1" thickBot="1">
      <c r="C123" s="97" t="s">
        <v>129</v>
      </c>
      <c r="D123" s="105"/>
      <c r="E123" s="106">
        <f>SUM(E104:E122)</f>
        <v>55</v>
      </c>
      <c r="F123" s="107">
        <f>SUM(F104:F122)</f>
        <v>55</v>
      </c>
      <c r="G123" s="108"/>
    </row>
    <row r="124" spans="1:25" ht="11.25" customHeight="1">
      <c r="A124" s="2"/>
      <c r="B124" s="2"/>
      <c r="C124" s="2"/>
      <c r="D124" s="2"/>
      <c r="E124" s="2"/>
      <c r="F124" s="2"/>
      <c r="G124" s="11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8" ht="10.5" customHeight="1">
      <c r="A125" s="2"/>
      <c r="B125" s="121"/>
      <c r="C125" s="137" t="s">
        <v>130</v>
      </c>
      <c r="D125" s="137"/>
      <c r="E125" s="138"/>
      <c r="F125" s="2"/>
      <c r="G125" s="113"/>
      <c r="H125" s="129" t="s">
        <v>131</v>
      </c>
      <c r="I125" s="129"/>
      <c r="J125" s="129"/>
      <c r="K125" s="129"/>
      <c r="L125" s="129"/>
      <c r="M125" s="129"/>
      <c r="N125" s="129"/>
      <c r="O125" s="129"/>
      <c r="P125" s="129"/>
      <c r="Q125" s="129"/>
      <c r="R125" s="129"/>
      <c r="S125" s="129"/>
      <c r="T125" s="129"/>
      <c r="U125" s="129"/>
      <c r="V125" s="129"/>
      <c r="W125" s="129"/>
      <c r="X125" s="129"/>
      <c r="Y125" s="129"/>
      <c r="Z125" s="129"/>
      <c r="AA125" s="129"/>
      <c r="AB125" s="130"/>
    </row>
    <row r="126" spans="1:28" ht="10.5" customHeight="1">
      <c r="A126" s="2"/>
      <c r="B126" s="114"/>
      <c r="C126" s="109" t="s">
        <v>144</v>
      </c>
      <c r="D126" s="109"/>
      <c r="E126" s="128"/>
      <c r="F126" s="2"/>
      <c r="G126" s="114"/>
      <c r="H126" s="110"/>
      <c r="I126" s="110"/>
      <c r="J126" s="110"/>
      <c r="K126" s="110"/>
      <c r="L126" s="110"/>
      <c r="M126" s="110"/>
      <c r="N126" s="110"/>
      <c r="O126" s="110"/>
      <c r="P126" s="110"/>
      <c r="Q126" s="110"/>
      <c r="R126" s="110"/>
      <c r="S126" s="2"/>
      <c r="T126" s="2"/>
      <c r="U126" s="2"/>
      <c r="V126" s="2"/>
      <c r="W126" s="2"/>
      <c r="X126" s="2"/>
      <c r="Y126" s="2"/>
      <c r="Z126" s="2"/>
      <c r="AA126" s="2"/>
      <c r="AB126" s="115"/>
    </row>
    <row r="127" spans="1:28" ht="10.5" customHeight="1">
      <c r="A127" s="2"/>
      <c r="B127" s="114"/>
      <c r="C127" s="109" t="s">
        <v>145</v>
      </c>
      <c r="D127" s="109"/>
      <c r="E127" s="128"/>
      <c r="F127" s="2"/>
      <c r="G127" s="114"/>
      <c r="H127" s="131" t="s">
        <v>158</v>
      </c>
      <c r="I127" s="131"/>
      <c r="J127" s="131"/>
      <c r="K127" s="131"/>
      <c r="L127" s="131"/>
      <c r="M127" s="131"/>
      <c r="N127" s="131"/>
      <c r="O127" s="131"/>
      <c r="P127" s="131"/>
      <c r="Q127" s="131"/>
      <c r="R127" s="131"/>
      <c r="S127" s="131"/>
      <c r="T127" s="131"/>
      <c r="U127" s="131"/>
      <c r="V127" s="131"/>
      <c r="W127" s="131"/>
      <c r="X127" s="131"/>
      <c r="Y127" s="131"/>
      <c r="Z127" s="131"/>
      <c r="AA127" s="131"/>
      <c r="AB127" s="132"/>
    </row>
    <row r="128" spans="1:28" ht="10.5" customHeight="1">
      <c r="A128" s="2"/>
      <c r="B128" s="114"/>
      <c r="C128" s="109" t="s">
        <v>132</v>
      </c>
      <c r="D128" s="109"/>
      <c r="E128" s="128"/>
      <c r="F128" s="2"/>
      <c r="G128" s="114"/>
      <c r="H128" s="133" t="s">
        <v>146</v>
      </c>
      <c r="I128" s="133"/>
      <c r="J128" s="133"/>
      <c r="K128" s="133"/>
      <c r="L128" s="133"/>
      <c r="M128" s="133"/>
      <c r="N128" s="133"/>
      <c r="O128" s="133"/>
      <c r="P128" s="133"/>
      <c r="Q128" s="133"/>
      <c r="R128" s="133"/>
      <c r="S128" s="133"/>
      <c r="T128" s="133"/>
      <c r="U128" s="133"/>
      <c r="V128" s="133"/>
      <c r="W128" s="133"/>
      <c r="X128" s="133"/>
      <c r="Y128" s="133"/>
      <c r="Z128" s="133"/>
      <c r="AA128" s="133"/>
      <c r="AB128" s="134"/>
    </row>
    <row r="129" spans="1:28" ht="10.5" customHeight="1">
      <c r="A129" s="2"/>
      <c r="B129" s="114"/>
      <c r="C129" s="109" t="s">
        <v>133</v>
      </c>
      <c r="D129" s="109"/>
      <c r="E129" s="128"/>
      <c r="F129" s="2"/>
      <c r="G129" s="116"/>
      <c r="H129" s="123" t="s">
        <v>147</v>
      </c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  <c r="S129" s="123"/>
      <c r="T129" s="123"/>
      <c r="U129" s="123"/>
      <c r="V129" s="123"/>
      <c r="W129" s="123"/>
      <c r="X129" s="123"/>
      <c r="Y129" s="123"/>
      <c r="Z129" s="123"/>
      <c r="AA129" s="123"/>
      <c r="AB129" s="124"/>
    </row>
    <row r="130" spans="1:28" ht="10.5" customHeight="1">
      <c r="A130" s="2"/>
      <c r="B130" s="114"/>
      <c r="C130" s="109" t="s">
        <v>134</v>
      </c>
      <c r="D130" s="109"/>
      <c r="E130" s="128"/>
      <c r="F130" s="2"/>
      <c r="G130" s="114"/>
      <c r="H130" s="123" t="s">
        <v>140</v>
      </c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123"/>
      <c r="T130" s="123"/>
      <c r="U130" s="123"/>
      <c r="V130" s="123"/>
      <c r="W130" s="123"/>
      <c r="X130" s="123"/>
      <c r="Y130" s="123"/>
      <c r="Z130" s="123"/>
      <c r="AA130" s="123"/>
      <c r="AB130" s="124"/>
    </row>
    <row r="131" spans="1:28" ht="10.5" customHeight="1">
      <c r="A131" s="2"/>
      <c r="B131" s="114"/>
      <c r="C131" s="109" t="s">
        <v>139</v>
      </c>
      <c r="D131" s="109"/>
      <c r="E131" s="128"/>
      <c r="F131" s="2"/>
      <c r="G131" s="114"/>
      <c r="H131" s="123" t="s">
        <v>148</v>
      </c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123"/>
      <c r="T131" s="123"/>
      <c r="U131" s="123"/>
      <c r="V131" s="123"/>
      <c r="W131" s="123"/>
      <c r="X131" s="123"/>
      <c r="Y131" s="123"/>
      <c r="Z131" s="123"/>
      <c r="AA131" s="123"/>
      <c r="AB131" s="124"/>
    </row>
    <row r="132" spans="1:28" ht="10.5" customHeight="1">
      <c r="A132" s="2"/>
      <c r="B132" s="114"/>
      <c r="C132" s="111"/>
      <c r="D132" s="2"/>
      <c r="E132" s="115"/>
      <c r="F132" s="2"/>
      <c r="G132" s="114"/>
      <c r="H132" s="123" t="s">
        <v>141</v>
      </c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123"/>
      <c r="T132" s="123"/>
      <c r="U132" s="123"/>
      <c r="V132" s="123"/>
      <c r="W132" s="123"/>
      <c r="X132" s="123"/>
      <c r="Y132" s="123"/>
      <c r="Z132" s="123"/>
      <c r="AA132" s="123"/>
      <c r="AB132" s="124"/>
    </row>
    <row r="133" spans="1:28" ht="4.5" customHeight="1">
      <c r="A133" s="122"/>
      <c r="B133" s="125"/>
      <c r="C133" s="126"/>
      <c r="D133" s="126"/>
      <c r="E133" s="127"/>
      <c r="F133" s="122"/>
      <c r="G133" s="114"/>
      <c r="H133" s="123"/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123"/>
      <c r="T133" s="123"/>
      <c r="U133" s="123"/>
      <c r="V133" s="123"/>
      <c r="W133" s="123"/>
      <c r="X133" s="123"/>
      <c r="Y133" s="123"/>
      <c r="Z133" s="123"/>
      <c r="AA133" s="123"/>
      <c r="AB133" s="124"/>
    </row>
    <row r="134" spans="1:28" ht="10.5" customHeight="1">
      <c r="A134" s="2"/>
      <c r="B134" s="114"/>
      <c r="C134" s="135" t="s">
        <v>135</v>
      </c>
      <c r="D134" s="135"/>
      <c r="E134" s="136"/>
      <c r="F134" s="2"/>
      <c r="G134" s="114"/>
      <c r="H134" s="123" t="s">
        <v>159</v>
      </c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123"/>
      <c r="T134" s="123"/>
      <c r="U134" s="123"/>
      <c r="V134" s="123"/>
      <c r="W134" s="123"/>
      <c r="X134" s="123"/>
      <c r="Y134" s="123"/>
      <c r="Z134" s="123"/>
      <c r="AA134" s="123"/>
      <c r="AB134" s="124"/>
    </row>
    <row r="135" spans="1:28" ht="10.5" customHeight="1">
      <c r="A135" s="2"/>
      <c r="B135" s="114"/>
      <c r="C135" s="109" t="s">
        <v>136</v>
      </c>
      <c r="D135" s="109"/>
      <c r="E135" s="128"/>
      <c r="F135" s="2"/>
      <c r="G135" s="114"/>
      <c r="H135" s="123" t="s">
        <v>142</v>
      </c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123"/>
      <c r="T135" s="123"/>
      <c r="U135" s="123"/>
      <c r="V135" s="123"/>
      <c r="W135" s="123"/>
      <c r="X135" s="123"/>
      <c r="Y135" s="123"/>
      <c r="Z135" s="123"/>
      <c r="AA135" s="123"/>
      <c r="AB135" s="124"/>
    </row>
    <row r="136" spans="1:28" ht="10.5" customHeight="1">
      <c r="A136" s="2"/>
      <c r="B136" s="114"/>
      <c r="C136" s="109" t="s">
        <v>137</v>
      </c>
      <c r="D136" s="109"/>
      <c r="E136" s="128"/>
      <c r="F136" s="2"/>
      <c r="G136" s="114"/>
      <c r="H136" s="123" t="s">
        <v>143</v>
      </c>
      <c r="I136" s="123"/>
      <c r="J136" s="123"/>
      <c r="K136" s="123"/>
      <c r="L136" s="123"/>
      <c r="M136" s="123"/>
      <c r="N136" s="123"/>
      <c r="O136" s="123"/>
      <c r="P136" s="123"/>
      <c r="Q136" s="123"/>
      <c r="R136" s="123"/>
      <c r="S136" s="123"/>
      <c r="T136" s="123"/>
      <c r="U136" s="123"/>
      <c r="V136" s="123"/>
      <c r="W136" s="123"/>
      <c r="X136" s="123"/>
      <c r="Y136" s="123"/>
      <c r="Z136" s="123"/>
      <c r="AA136" s="123"/>
      <c r="AB136" s="124"/>
    </row>
    <row r="137" spans="1:28" ht="10.5" customHeight="1">
      <c r="A137" s="2"/>
      <c r="B137" s="114"/>
      <c r="C137" s="109" t="s">
        <v>132</v>
      </c>
      <c r="D137" s="109"/>
      <c r="E137" s="128"/>
      <c r="F137" s="2"/>
      <c r="G137" s="117"/>
      <c r="H137" s="118"/>
      <c r="I137" s="118"/>
      <c r="J137" s="119"/>
      <c r="K137" s="119"/>
      <c r="L137" s="118"/>
      <c r="M137" s="118"/>
      <c r="N137" s="118"/>
      <c r="O137" s="118"/>
      <c r="P137" s="118"/>
      <c r="Q137" s="118"/>
      <c r="R137" s="118"/>
      <c r="S137" s="118"/>
      <c r="T137" s="119"/>
      <c r="U137" s="119"/>
      <c r="V137" s="119"/>
      <c r="W137" s="119"/>
      <c r="X137" s="119"/>
      <c r="Y137" s="119"/>
      <c r="Z137" s="119"/>
      <c r="AA137" s="119"/>
      <c r="AB137" s="120"/>
    </row>
    <row r="138" spans="1:25" ht="10.5" customHeight="1">
      <c r="A138" s="2"/>
      <c r="B138" s="114"/>
      <c r="C138" s="109" t="s">
        <v>111</v>
      </c>
      <c r="D138" s="109"/>
      <c r="E138" s="128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6" ht="10.5" customHeight="1">
      <c r="A139" s="2"/>
      <c r="B139" s="114"/>
      <c r="C139" s="109" t="s">
        <v>69</v>
      </c>
      <c r="D139" s="109"/>
      <c r="E139" s="128"/>
      <c r="F139" s="2"/>
    </row>
    <row r="140" spans="1:6" ht="10.5" customHeight="1">
      <c r="A140" s="2"/>
      <c r="B140" s="114"/>
      <c r="C140" s="135" t="s">
        <v>138</v>
      </c>
      <c r="D140" s="135"/>
      <c r="E140" s="136"/>
      <c r="F140" s="2"/>
    </row>
    <row r="141" spans="1:6" ht="10.5" customHeight="1">
      <c r="A141" s="2"/>
      <c r="B141" s="114"/>
      <c r="C141" s="109" t="s">
        <v>74</v>
      </c>
      <c r="D141" s="109"/>
      <c r="E141" s="128"/>
      <c r="F141" s="2"/>
    </row>
    <row r="142" spans="1:6" ht="10.5" customHeight="1">
      <c r="A142" s="2"/>
      <c r="B142" s="114"/>
      <c r="C142" s="109" t="s">
        <v>44</v>
      </c>
      <c r="D142" s="109"/>
      <c r="E142" s="128"/>
      <c r="F142" s="2"/>
    </row>
    <row r="143" spans="1:6" ht="9">
      <c r="A143" s="2"/>
      <c r="B143" s="117"/>
      <c r="C143" s="119"/>
      <c r="D143" s="119"/>
      <c r="E143" s="120"/>
      <c r="F143" s="2"/>
    </row>
  </sheetData>
  <sheetProtection/>
  <mergeCells count="50">
    <mergeCell ref="A1:AB1"/>
    <mergeCell ref="A2:AB2"/>
    <mergeCell ref="A3:AB3"/>
    <mergeCell ref="C128:E128"/>
    <mergeCell ref="A4:O4"/>
    <mergeCell ref="A5:AB5"/>
    <mergeCell ref="C126:E126"/>
    <mergeCell ref="C127:E127"/>
    <mergeCell ref="A6:O6"/>
    <mergeCell ref="A7:B7"/>
    <mergeCell ref="C7:C8"/>
    <mergeCell ref="A9:O9"/>
    <mergeCell ref="C103:E103"/>
    <mergeCell ref="F104:F105"/>
    <mergeCell ref="G104:G105"/>
    <mergeCell ref="F106:F107"/>
    <mergeCell ref="G106:G107"/>
    <mergeCell ref="F108:F109"/>
    <mergeCell ref="G108:G109"/>
    <mergeCell ref="F110:F113"/>
    <mergeCell ref="G110:G113"/>
    <mergeCell ref="C125:E125"/>
    <mergeCell ref="F114:F117"/>
    <mergeCell ref="G114:G117"/>
    <mergeCell ref="F118:F121"/>
    <mergeCell ref="G118:G121"/>
    <mergeCell ref="C135:E135"/>
    <mergeCell ref="C136:E136"/>
    <mergeCell ref="C137:E137"/>
    <mergeCell ref="C129:E129"/>
    <mergeCell ref="C130:E130"/>
    <mergeCell ref="C131:E131"/>
    <mergeCell ref="H130:AB130"/>
    <mergeCell ref="H131:AB131"/>
    <mergeCell ref="H132:AB132"/>
    <mergeCell ref="H133:AB133"/>
    <mergeCell ref="H125:AB125"/>
    <mergeCell ref="H127:AB127"/>
    <mergeCell ref="H128:AB128"/>
    <mergeCell ref="H129:AB129"/>
    <mergeCell ref="H135:AB135"/>
    <mergeCell ref="H136:AB136"/>
    <mergeCell ref="B133:E133"/>
    <mergeCell ref="C142:E142"/>
    <mergeCell ref="H134:AB134"/>
    <mergeCell ref="C138:E138"/>
    <mergeCell ref="C139:E139"/>
    <mergeCell ref="C140:E140"/>
    <mergeCell ref="C141:E141"/>
    <mergeCell ref="C134:E134"/>
  </mergeCells>
  <printOptions horizontalCentered="1"/>
  <pageMargins left="0.2362204724409449" right="0" top="0.7086614173228347" bottom="0.5905511811023623" header="0.5118110236220472" footer="0.5118110236220472"/>
  <pageSetup horizontalDpi="300" verticalDpi="3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GAUTRON</cp:lastModifiedBy>
  <cp:lastPrinted>2011-11-07T13:51:45Z</cp:lastPrinted>
  <dcterms:created xsi:type="dcterms:W3CDTF">2011-11-05T19:04:28Z</dcterms:created>
  <dcterms:modified xsi:type="dcterms:W3CDTF">2011-11-07T13:53:23Z</dcterms:modified>
  <cp:category/>
  <cp:version/>
  <cp:contentType/>
  <cp:contentStatus/>
</cp:coreProperties>
</file>