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AMP 87 CLAS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Gautron:
</t>
        </r>
        <r>
          <rPr>
            <sz val="8"/>
            <color indexed="8"/>
            <rFont val="Times New Roman"/>
            <family val="1"/>
          </rPr>
          <t>Les caractéristiques se remplissent automatiquement lors du remplissage de la colonne série (S).</t>
        </r>
      </text>
    </comment>
  </commentList>
</comments>
</file>

<file path=xl/sharedStrings.xml><?xml version="1.0" encoding="utf-8"?>
<sst xmlns="http://schemas.openxmlformats.org/spreadsheetml/2006/main" count="321" uniqueCount="161">
  <si>
    <t xml:space="preserve">      F. F.  SCRABBLE - COMITE LIMOUSIN-PERIGORD</t>
  </si>
  <si>
    <t xml:space="preserve">      CHAMPIONNAT DEPARTEMENTAL HAUTE-VIENNE</t>
  </si>
  <si>
    <t>PANAZOL  -  SALLE DES FETES</t>
  </si>
  <si>
    <t>Panazol 09 Octobre 2011</t>
  </si>
  <si>
    <t xml:space="preserve">T.H. en </t>
  </si>
  <si>
    <t>Caractéristiques
du Tournoi :</t>
  </si>
  <si>
    <t>S1 :</t>
  </si>
  <si>
    <t>S2 :</t>
  </si>
  <si>
    <t>S3 :</t>
  </si>
  <si>
    <t>S4 :</t>
  </si>
  <si>
    <t>M =</t>
  </si>
  <si>
    <t>In=</t>
  </si>
  <si>
    <t>parties</t>
  </si>
  <si>
    <t>S5 :</t>
  </si>
  <si>
    <t>S6 :</t>
  </si>
  <si>
    <t>S7 :</t>
  </si>
  <si>
    <t>Total</t>
  </si>
  <si>
    <t>Cl.</t>
  </si>
  <si>
    <t>N.LIC</t>
  </si>
  <si>
    <t>NOM</t>
  </si>
  <si>
    <t>Cat</t>
  </si>
  <si>
    <t>S</t>
  </si>
  <si>
    <t>Code
Club</t>
  </si>
  <si>
    <t>Cumul</t>
  </si>
  <si>
    <t>SC.
P1</t>
  </si>
  <si>
    <t>CL.
P1</t>
  </si>
  <si>
    <t>SC.
P2</t>
  </si>
  <si>
    <t>CL.
P2</t>
  </si>
  <si>
    <t>Pts Cl.</t>
  </si>
  <si>
    <t>S1</t>
  </si>
  <si>
    <t>S2</t>
  </si>
  <si>
    <t>S3</t>
  </si>
  <si>
    <t>S4</t>
  </si>
  <si>
    <t>M</t>
  </si>
  <si>
    <t>In</t>
  </si>
  <si>
    <t>%S1</t>
  </si>
  <si>
    <t>PS1</t>
  </si>
  <si>
    <t>div</t>
  </si>
  <si>
    <t>%S2</t>
  </si>
  <si>
    <t>PS2</t>
  </si>
  <si>
    <t>%S3</t>
  </si>
  <si>
    <t>PS3</t>
  </si>
  <si>
    <t>%S4</t>
  </si>
  <si>
    <t>PS4</t>
  </si>
  <si>
    <t>TOP</t>
  </si>
  <si>
    <t>MAGADOUX Laurent</t>
  </si>
  <si>
    <t>1B</t>
  </si>
  <si>
    <t>X04</t>
  </si>
  <si>
    <t>TESSIER Samson</t>
  </si>
  <si>
    <t>J</t>
  </si>
  <si>
    <t>DUCLOSSON Michèle</t>
  </si>
  <si>
    <t>V</t>
  </si>
  <si>
    <t>4A</t>
  </si>
  <si>
    <t>REDON Régine</t>
  </si>
  <si>
    <t>5A</t>
  </si>
  <si>
    <t>X01</t>
  </si>
  <si>
    <t>SALON Françoise</t>
  </si>
  <si>
    <t>PRINCEAU Gisèle</t>
  </si>
  <si>
    <t>D</t>
  </si>
  <si>
    <t>4D</t>
  </si>
  <si>
    <t>COIGNOUX Camille</t>
  </si>
  <si>
    <t>BAUDOT Chantal</t>
  </si>
  <si>
    <t>4B</t>
  </si>
  <si>
    <t>M30</t>
  </si>
  <si>
    <t>GRELLAUD Michelle</t>
  </si>
  <si>
    <t>X19</t>
  </si>
  <si>
    <t>DEVAUX Geneviève</t>
  </si>
  <si>
    <t>X31</t>
  </si>
  <si>
    <t>THEVENOT Jean-Luc</t>
  </si>
  <si>
    <t>X39</t>
  </si>
  <si>
    <t>LABYRE Michel</t>
  </si>
  <si>
    <t>DUBOURDEAU Monique</t>
  </si>
  <si>
    <t>X13</t>
  </si>
  <si>
    <t>GARCIA J-Paul</t>
  </si>
  <si>
    <t>FOUCHER Raymonde</t>
  </si>
  <si>
    <t>DUMONTET Joëlle</t>
  </si>
  <si>
    <t>5C</t>
  </si>
  <si>
    <t>BOREAU Monique</t>
  </si>
  <si>
    <t>5B</t>
  </si>
  <si>
    <t>MAUPIN Françoise</t>
  </si>
  <si>
    <t>PARINET Colette</t>
  </si>
  <si>
    <t>PEROL Pierrette</t>
  </si>
  <si>
    <t>JALLET André</t>
  </si>
  <si>
    <t xml:space="preserve"> X04</t>
  </si>
  <si>
    <t>LAURENT Monique</t>
  </si>
  <si>
    <t>3A</t>
  </si>
  <si>
    <t>LIMOUSIN Gabrielle</t>
  </si>
  <si>
    <t>PAUTY Gisèle</t>
  </si>
  <si>
    <t>JOUSSAIN Colette</t>
  </si>
  <si>
    <t>LACHAISE Mado</t>
  </si>
  <si>
    <t>CHAPOUX Jacques</t>
  </si>
  <si>
    <t>GARCIA M-Claude</t>
  </si>
  <si>
    <t>RICHARD Catherine</t>
  </si>
  <si>
    <t>BENOIST Joël</t>
  </si>
  <si>
    <t>6A</t>
  </si>
  <si>
    <t>IMBERT Isabelle</t>
  </si>
  <si>
    <t>6B</t>
  </si>
  <si>
    <t>GRELLAUD André</t>
  </si>
  <si>
    <t>PERIGAUD Mauricette</t>
  </si>
  <si>
    <t>5D</t>
  </si>
  <si>
    <t>ROBIN Marie-Jo</t>
  </si>
  <si>
    <t>DEUX Chantal</t>
  </si>
  <si>
    <t>TESSIER Claude</t>
  </si>
  <si>
    <t>MASPATAUD Georgette</t>
  </si>
  <si>
    <t>POURET Elisabeth</t>
  </si>
  <si>
    <t>LARIVAIN Pascale</t>
  </si>
  <si>
    <t>MEYRAUD Nicole</t>
  </si>
  <si>
    <t>BARDON Noelle</t>
  </si>
  <si>
    <t>PARINET Annie</t>
  </si>
  <si>
    <t>HOUILLON Danièle</t>
  </si>
  <si>
    <t>MASDOUMIER Thérèse</t>
  </si>
  <si>
    <t>6C</t>
  </si>
  <si>
    <t>DEVILLERS Cécile</t>
  </si>
  <si>
    <t>BONNET Simone</t>
  </si>
  <si>
    <t>CHABERT Evelyne</t>
  </si>
  <si>
    <t>X02</t>
  </si>
  <si>
    <t>GLANGEAUD Simone</t>
  </si>
  <si>
    <t>VARANGOT Denise</t>
  </si>
  <si>
    <t>GIBEAU Eliane</t>
  </si>
  <si>
    <t>GARCIA Noa</t>
  </si>
  <si>
    <t>P</t>
  </si>
  <si>
    <t>6D</t>
  </si>
  <si>
    <t>KOKKINOS Georges</t>
  </si>
  <si>
    <t>LACOTTE Andrée</t>
  </si>
  <si>
    <t>Calcul des caractéristiques de l'épreuve</t>
  </si>
  <si>
    <t>Palliers</t>
  </si>
  <si>
    <t>Nombre de :</t>
  </si>
  <si>
    <t>1A</t>
  </si>
  <si>
    <t>2A</t>
  </si>
  <si>
    <t>2B</t>
  </si>
  <si>
    <t>3B</t>
  </si>
  <si>
    <t>4C</t>
  </si>
  <si>
    <t>Nombre total de joueurs :</t>
  </si>
  <si>
    <t>Arbitres</t>
  </si>
  <si>
    <t>Champions:</t>
  </si>
  <si>
    <t>Jean RIBOULET</t>
  </si>
  <si>
    <t>DA2</t>
  </si>
  <si>
    <t>Lucette DELMAS</t>
  </si>
  <si>
    <t>Série 1</t>
  </si>
  <si>
    <t>Georgette BOUYGUES</t>
  </si>
  <si>
    <t>Série 2</t>
  </si>
  <si>
    <t>Jean CHABERT</t>
  </si>
  <si>
    <t>Série 3</t>
  </si>
  <si>
    <t>Gérard DUMET</t>
  </si>
  <si>
    <t>Série 4</t>
  </si>
  <si>
    <t>DA1</t>
  </si>
  <si>
    <t>Jean-Pierre POULIQUEN</t>
  </si>
  <si>
    <t>Série 5</t>
  </si>
  <si>
    <t>GRELLAUD Michèle</t>
  </si>
  <si>
    <t>Série 6</t>
  </si>
  <si>
    <t>Série 7</t>
  </si>
  <si>
    <t>Commission d'arbitrage</t>
  </si>
  <si>
    <t>Juniors</t>
  </si>
  <si>
    <t>Poussins</t>
  </si>
  <si>
    <t>Vermeils</t>
  </si>
  <si>
    <t>Laurent MAGADOUX</t>
  </si>
  <si>
    <t>Diamants</t>
  </si>
  <si>
    <t>Jean-Luc THEVENOT</t>
  </si>
  <si>
    <t>Remplaçants:</t>
  </si>
  <si>
    <t>Colette PARINET</t>
  </si>
  <si>
    <t>Monique LAURENT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</si>
</sst>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aiandra GD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sz val="6"/>
      <color indexed="17"/>
      <name val="Arial"/>
      <family val="2"/>
    </font>
    <font>
      <b/>
      <i/>
      <sz val="6"/>
      <color indexed="17"/>
      <name val="Arial"/>
      <family val="2"/>
    </font>
    <font>
      <sz val="6"/>
      <color indexed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7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ill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139">
    <xf numFmtId="0" fontId="0" fillId="0" borderId="0" xfId="0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52" applyFont="1" applyBorder="1" applyAlignment="1">
      <alignment vertical="center"/>
      <protection/>
    </xf>
    <xf numFmtId="0" fontId="21" fillId="18" borderId="10" xfId="52" applyFont="1" applyFill="1" applyBorder="1" applyAlignment="1">
      <alignment horizontal="center" vertical="center"/>
      <protection/>
    </xf>
    <xf numFmtId="0" fontId="21" fillId="18" borderId="10" xfId="52" applyFont="1" applyFill="1" applyBorder="1" applyAlignment="1">
      <alignment horizontal="left" vertical="center"/>
      <protection/>
    </xf>
    <xf numFmtId="0" fontId="21" fillId="6" borderId="11" xfId="52" applyFont="1" applyFill="1" applyBorder="1" applyAlignment="1">
      <alignment horizontal="center" vertical="center"/>
      <protection/>
    </xf>
    <xf numFmtId="0" fontId="19" fillId="6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1" fillId="6" borderId="12" xfId="52" applyFont="1" applyFill="1" applyBorder="1" applyAlignment="1">
      <alignment horizontal="center" vertical="center"/>
      <protection/>
    </xf>
    <xf numFmtId="0" fontId="21" fillId="6" borderId="13" xfId="52" applyFont="1" applyFill="1" applyBorder="1" applyAlignment="1">
      <alignment horizontal="center" vertical="center"/>
      <protection/>
    </xf>
    <xf numFmtId="0" fontId="21" fillId="18" borderId="13" xfId="52" applyFont="1" applyFill="1" applyBorder="1" applyAlignment="1">
      <alignment horizontal="center" vertical="center"/>
      <protection/>
    </xf>
    <xf numFmtId="0" fontId="21" fillId="18" borderId="13" xfId="52" applyFont="1" applyFill="1" applyBorder="1" applyAlignment="1">
      <alignment horizontal="left" vertical="center"/>
      <protection/>
    </xf>
    <xf numFmtId="0" fontId="21" fillId="6" borderId="14" xfId="52" applyFont="1" applyFill="1" applyBorder="1" applyAlignment="1">
      <alignment horizontal="right" vertical="center"/>
      <protection/>
    </xf>
    <xf numFmtId="0" fontId="21" fillId="6" borderId="15" xfId="52" applyFont="1" applyFill="1" applyBorder="1" applyAlignment="1">
      <alignment horizontal="center" vertical="center"/>
      <protection/>
    </xf>
    <xf numFmtId="0" fontId="21" fillId="6" borderId="16" xfId="52" applyFont="1" applyFill="1" applyBorder="1" applyAlignment="1">
      <alignment horizontal="center" vertical="center"/>
      <protection/>
    </xf>
    <xf numFmtId="0" fontId="24" fillId="6" borderId="16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1" fillId="18" borderId="17" xfId="52" applyFont="1" applyFill="1" applyBorder="1" applyAlignment="1">
      <alignment horizontal="center" vertical="center" wrapText="1"/>
      <protection/>
    </xf>
    <xf numFmtId="0" fontId="21" fillId="7" borderId="17" xfId="52" applyFont="1" applyFill="1" applyBorder="1" applyAlignment="1">
      <alignment horizontal="center" vertical="center" wrapText="1"/>
      <protection/>
    </xf>
    <xf numFmtId="0" fontId="19" fillId="7" borderId="17" xfId="52" applyFont="1" applyFill="1" applyBorder="1" applyAlignment="1">
      <alignment horizontal="center" vertical="center" wrapText="1"/>
      <protection/>
    </xf>
    <xf numFmtId="0" fontId="19" fillId="18" borderId="18" xfId="52" applyFont="1" applyFill="1" applyBorder="1" applyAlignment="1">
      <alignment horizontal="center" vertical="center" wrapText="1"/>
      <protection/>
    </xf>
    <xf numFmtId="0" fontId="19" fillId="18" borderId="17" xfId="52" applyFont="1" applyFill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right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19" fillId="18" borderId="17" xfId="52" applyFont="1" applyFill="1" applyBorder="1" applyAlignment="1">
      <alignment horizontal="center" vertical="center"/>
      <protection/>
    </xf>
    <xf numFmtId="0" fontId="19" fillId="18" borderId="1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9" xfId="53" applyNumberFormat="1" applyFont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9" xfId="52" applyFont="1" applyFill="1" applyBorder="1" applyAlignment="1">
      <alignment horizontal="center" vertical="center"/>
      <protection/>
    </xf>
    <xf numFmtId="0" fontId="25" fillId="18" borderId="19" xfId="52" applyFont="1" applyFill="1" applyBorder="1" applyAlignment="1">
      <alignment horizontal="center" vertical="center"/>
      <protection/>
    </xf>
    <xf numFmtId="1" fontId="25" fillId="0" borderId="19" xfId="54" applyNumberFormat="1" applyFont="1" applyFill="1" applyBorder="1" applyAlignment="1" applyProtection="1">
      <alignment horizontal="center" vertical="center"/>
      <protection/>
    </xf>
    <xf numFmtId="1" fontId="25" fillId="18" borderId="19" xfId="52" applyNumberFormat="1" applyFont="1" applyFill="1" applyBorder="1" applyAlignment="1">
      <alignment horizontal="center" vertical="center"/>
      <protection/>
    </xf>
    <xf numFmtId="1" fontId="25" fillId="18" borderId="11" xfId="52" applyNumberFormat="1" applyFont="1" applyFill="1" applyBorder="1" applyAlignment="1">
      <alignment horizontal="center" vertical="center"/>
      <protection/>
    </xf>
    <xf numFmtId="1" fontId="25" fillId="0" borderId="19" xfId="52" applyNumberFormat="1" applyFont="1" applyFill="1" applyBorder="1" applyAlignment="1">
      <alignment horizontal="center" vertical="center"/>
      <protection/>
    </xf>
    <xf numFmtId="0" fontId="25" fillId="18" borderId="20" xfId="52" applyFont="1" applyFill="1" applyBorder="1" applyAlignment="1">
      <alignment horizontal="center" vertical="center"/>
      <protection/>
    </xf>
    <xf numFmtId="1" fontId="25" fillId="18" borderId="21" xfId="52" applyNumberFormat="1" applyFont="1" applyFill="1" applyBorder="1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5" fillId="18" borderId="22" xfId="52" applyFont="1" applyFill="1" applyBorder="1" applyAlignment="1">
      <alignment horizontal="center" vertical="center"/>
      <protection/>
    </xf>
    <xf numFmtId="1" fontId="25" fillId="18" borderId="23" xfId="52" applyNumberFormat="1" applyFont="1" applyFill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6" fillId="0" borderId="19" xfId="53" applyNumberFormat="1" applyFont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9" xfId="52" applyFont="1" applyFill="1" applyBorder="1" applyAlignment="1">
      <alignment horizontal="center" vertical="center"/>
      <protection/>
    </xf>
    <xf numFmtId="0" fontId="26" fillId="18" borderId="19" xfId="52" applyFont="1" applyFill="1" applyBorder="1" applyAlignment="1">
      <alignment horizontal="center" vertical="center"/>
      <protection/>
    </xf>
    <xf numFmtId="1" fontId="26" fillId="0" borderId="19" xfId="54" applyNumberFormat="1" applyFont="1" applyFill="1" applyBorder="1" applyAlignment="1" applyProtection="1">
      <alignment horizontal="center" vertical="center"/>
      <protection/>
    </xf>
    <xf numFmtId="1" fontId="26" fillId="18" borderId="19" xfId="52" applyNumberFormat="1" applyFont="1" applyFill="1" applyBorder="1" applyAlignment="1">
      <alignment horizontal="center" vertical="center"/>
      <protection/>
    </xf>
    <xf numFmtId="1" fontId="26" fillId="0" borderId="19" xfId="52" applyNumberFormat="1" applyFont="1" applyFill="1" applyBorder="1" applyAlignment="1">
      <alignment horizontal="center" vertical="center"/>
      <protection/>
    </xf>
    <xf numFmtId="0" fontId="27" fillId="18" borderId="22" xfId="52" applyFont="1" applyFill="1" applyBorder="1" applyAlignment="1">
      <alignment horizontal="center" vertical="center"/>
      <protection/>
    </xf>
    <xf numFmtId="1" fontId="27" fillId="18" borderId="23" xfId="52" applyNumberFormat="1" applyFont="1" applyFill="1" applyBorder="1" applyAlignment="1">
      <alignment horizontal="center" vertical="center"/>
      <protection/>
    </xf>
    <xf numFmtId="0" fontId="27" fillId="0" borderId="0" xfId="52" applyFont="1" applyAlignment="1">
      <alignment vertical="center"/>
      <protection/>
    </xf>
    <xf numFmtId="0" fontId="19" fillId="0" borderId="19" xfId="52" applyFont="1" applyBorder="1" applyAlignment="1">
      <alignment horizontal="center" vertical="center"/>
      <protection/>
    </xf>
    <xf numFmtId="0" fontId="19" fillId="0" borderId="19" xfId="53" applyNumberFormat="1" applyFont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52" applyFont="1" applyFill="1" applyBorder="1" applyAlignment="1">
      <alignment horizontal="center" vertical="center"/>
      <protection/>
    </xf>
    <xf numFmtId="0" fontId="19" fillId="18" borderId="19" xfId="52" applyFont="1" applyFill="1" applyBorder="1" applyAlignment="1">
      <alignment horizontal="center" vertical="center"/>
      <protection/>
    </xf>
    <xf numFmtId="10" fontId="19" fillId="0" borderId="19" xfId="54" applyNumberFormat="1" applyFont="1" applyFill="1" applyBorder="1" applyAlignment="1" applyProtection="1">
      <alignment horizontal="center" vertical="center"/>
      <protection/>
    </xf>
    <xf numFmtId="1" fontId="28" fillId="18" borderId="19" xfId="52" applyNumberFormat="1" applyFont="1" applyFill="1" applyBorder="1" applyAlignment="1">
      <alignment horizontal="center" vertical="center"/>
      <protection/>
    </xf>
    <xf numFmtId="2" fontId="28" fillId="0" borderId="19" xfId="52" applyNumberFormat="1" applyFont="1" applyFill="1" applyBorder="1" applyAlignment="1">
      <alignment horizontal="center" vertical="center"/>
      <protection/>
    </xf>
    <xf numFmtId="0" fontId="28" fillId="18" borderId="22" xfId="52" applyFont="1" applyFill="1" applyBorder="1" applyAlignment="1">
      <alignment horizontal="center" vertical="center"/>
      <protection/>
    </xf>
    <xf numFmtId="1" fontId="28" fillId="18" borderId="23" xfId="52" applyNumberFormat="1" applyFont="1" applyFill="1" applyBorder="1" applyAlignment="1">
      <alignment horizontal="center" vertical="center"/>
      <protection/>
    </xf>
    <xf numFmtId="10" fontId="25" fillId="0" borderId="19" xfId="54" applyNumberFormat="1" applyFont="1" applyFill="1" applyBorder="1" applyAlignment="1" applyProtection="1">
      <alignment horizontal="center" vertical="center"/>
      <protection/>
    </xf>
    <xf numFmtId="2" fontId="25" fillId="0" borderId="19" xfId="52" applyNumberFormat="1" applyFont="1" applyFill="1" applyBorder="1" applyAlignment="1">
      <alignment horizontal="center" vertical="center"/>
      <protection/>
    </xf>
    <xf numFmtId="10" fontId="28" fillId="0" borderId="19" xfId="52" applyNumberFormat="1" applyFont="1" applyFill="1" applyBorder="1" applyAlignment="1">
      <alignment horizontal="center" vertical="center"/>
      <protection/>
    </xf>
    <xf numFmtId="0" fontId="24" fillId="18" borderId="19" xfId="52" applyFont="1" applyFill="1" applyBorder="1" applyAlignment="1">
      <alignment horizontal="center" vertical="center"/>
      <protection/>
    </xf>
    <xf numFmtId="10" fontId="24" fillId="0" borderId="19" xfId="54" applyNumberFormat="1" applyFont="1" applyFill="1" applyBorder="1" applyAlignment="1" applyProtection="1">
      <alignment horizontal="center" vertical="center"/>
      <protection/>
    </xf>
    <xf numFmtId="1" fontId="24" fillId="18" borderId="19" xfId="52" applyNumberFormat="1" applyFont="1" applyFill="1" applyBorder="1" applyAlignment="1">
      <alignment horizontal="center" vertical="center"/>
      <protection/>
    </xf>
    <xf numFmtId="10" fontId="24" fillId="0" borderId="19" xfId="52" applyNumberFormat="1" applyFont="1" applyFill="1" applyBorder="1" applyAlignment="1">
      <alignment horizontal="center" vertical="center"/>
      <protection/>
    </xf>
    <xf numFmtId="0" fontId="19" fillId="0" borderId="19" xfId="53" applyNumberFormat="1" applyFont="1" applyFill="1" applyBorder="1" applyAlignment="1" applyProtection="1">
      <alignment vertical="center"/>
      <protection locked="0"/>
    </xf>
    <xf numFmtId="0" fontId="19" fillId="0" borderId="19" xfId="53" applyNumberFormat="1" applyFont="1" applyBorder="1" applyAlignment="1" applyProtection="1">
      <alignment vertical="center"/>
      <protection locked="0"/>
    </xf>
    <xf numFmtId="0" fontId="19" fillId="0" borderId="16" xfId="52" applyFont="1" applyBorder="1" applyAlignment="1">
      <alignment horizontal="center" vertical="center"/>
      <protection/>
    </xf>
    <xf numFmtId="0" fontId="19" fillId="0" borderId="16" xfId="53" applyNumberFormat="1" applyFont="1" applyFill="1" applyBorder="1" applyAlignment="1" applyProtection="1">
      <alignment horizontal="center" vertical="center"/>
      <protection locked="0"/>
    </xf>
    <xf numFmtId="0" fontId="19" fillId="0" borderId="16" xfId="53" applyNumberFormat="1" applyFont="1" applyFill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52" applyFont="1" applyFill="1" applyBorder="1" applyAlignment="1">
      <alignment horizontal="center" vertical="center"/>
      <protection/>
    </xf>
    <xf numFmtId="0" fontId="19" fillId="18" borderId="16" xfId="52" applyFont="1" applyFill="1" applyBorder="1" applyAlignment="1">
      <alignment horizontal="center" vertical="center"/>
      <protection/>
    </xf>
    <xf numFmtId="10" fontId="19" fillId="0" borderId="16" xfId="54" applyNumberFormat="1" applyFont="1" applyFill="1" applyBorder="1" applyAlignment="1" applyProtection="1">
      <alignment horizontal="center" vertical="center"/>
      <protection/>
    </xf>
    <xf numFmtId="1" fontId="28" fillId="18" borderId="16" xfId="52" applyNumberFormat="1" applyFont="1" applyFill="1" applyBorder="1" applyAlignment="1">
      <alignment horizontal="center" vertical="center"/>
      <protection/>
    </xf>
    <xf numFmtId="10" fontId="28" fillId="0" borderId="16" xfId="52" applyNumberFormat="1" applyFont="1" applyFill="1" applyBorder="1" applyAlignment="1">
      <alignment horizontal="center" vertical="center"/>
      <protection/>
    </xf>
    <xf numFmtId="0" fontId="19" fillId="18" borderId="24" xfId="52" applyFont="1" applyFill="1" applyBorder="1" applyAlignment="1">
      <alignment horizontal="center" vertical="center"/>
      <protection/>
    </xf>
    <xf numFmtId="0" fontId="28" fillId="18" borderId="24" xfId="52" applyFont="1" applyFill="1" applyBorder="1" applyAlignment="1">
      <alignment horizontal="center" vertical="center"/>
      <protection/>
    </xf>
    <xf numFmtId="0" fontId="19" fillId="18" borderId="25" xfId="52" applyFont="1" applyFill="1" applyBorder="1" applyAlignment="1">
      <alignment horizontal="center" vertical="center"/>
      <protection/>
    </xf>
    <xf numFmtId="1" fontId="28" fillId="18" borderId="26" xfId="52" applyNumberFormat="1" applyFont="1" applyFill="1" applyBorder="1" applyAlignment="1">
      <alignment horizontal="center" vertical="center"/>
      <protection/>
    </xf>
    <xf numFmtId="0" fontId="21" fillId="13" borderId="17" xfId="52" applyFont="1" applyFill="1" applyBorder="1" applyAlignment="1" applyProtection="1">
      <alignment vertical="center"/>
      <protection/>
    </xf>
    <xf numFmtId="0" fontId="19" fillId="13" borderId="17" xfId="52" applyFont="1" applyFill="1" applyBorder="1" applyAlignment="1" applyProtection="1">
      <alignment horizontal="center" vertical="center"/>
      <protection/>
    </xf>
    <xf numFmtId="0" fontId="19" fillId="6" borderId="27" xfId="52" applyFont="1" applyFill="1" applyBorder="1" applyAlignment="1" applyProtection="1">
      <alignment horizontal="right" vertical="center"/>
      <protection/>
    </xf>
    <xf numFmtId="0" fontId="19" fillId="6" borderId="28" xfId="52" applyFont="1" applyFill="1" applyBorder="1" applyAlignment="1" applyProtection="1">
      <alignment horizontal="center" vertical="center"/>
      <protection/>
    </xf>
    <xf numFmtId="0" fontId="19" fillId="0" borderId="17" xfId="52" applyFont="1" applyBorder="1" applyAlignment="1" applyProtection="1">
      <alignment horizontal="center" vertical="center"/>
      <protection/>
    </xf>
    <xf numFmtId="0" fontId="19" fillId="6" borderId="29" xfId="52" applyFont="1" applyFill="1" applyBorder="1" applyAlignment="1" applyProtection="1">
      <alignment horizontal="right" vertical="center"/>
      <protection/>
    </xf>
    <xf numFmtId="0" fontId="19" fillId="6" borderId="30" xfId="52" applyFont="1" applyFill="1" applyBorder="1" applyAlignment="1" applyProtection="1">
      <alignment horizontal="center" vertical="center"/>
      <protection/>
    </xf>
    <xf numFmtId="0" fontId="19" fillId="18" borderId="28" xfId="52" applyFont="1" applyFill="1" applyBorder="1" applyAlignment="1" applyProtection="1">
      <alignment horizontal="center" vertical="center"/>
      <protection/>
    </xf>
    <xf numFmtId="0" fontId="19" fillId="18" borderId="30" xfId="52" applyFont="1" applyFill="1" applyBorder="1" applyAlignment="1" applyProtection="1">
      <alignment horizontal="center" vertical="center"/>
      <protection/>
    </xf>
    <xf numFmtId="0" fontId="19" fillId="18" borderId="31" xfId="52" applyFont="1" applyFill="1" applyBorder="1" applyAlignment="1" applyProtection="1">
      <alignment horizontal="center" vertical="center"/>
      <protection/>
    </xf>
    <xf numFmtId="0" fontId="19" fillId="6" borderId="31" xfId="52" applyFont="1" applyFill="1" applyBorder="1" applyAlignment="1" applyProtection="1">
      <alignment horizontal="center" vertical="center"/>
      <protection/>
    </xf>
    <xf numFmtId="0" fontId="19" fillId="6" borderId="17" xfId="52" applyFont="1" applyFill="1" applyBorder="1" applyAlignment="1" applyProtection="1">
      <alignment horizontal="center" vertical="center"/>
      <protection/>
    </xf>
    <xf numFmtId="0" fontId="19" fillId="0" borderId="14" xfId="52" applyFont="1" applyBorder="1" applyAlignment="1" applyProtection="1">
      <alignment horizontal="center" vertical="center"/>
      <protection/>
    </xf>
    <xf numFmtId="0" fontId="19" fillId="6" borderId="32" xfId="52" applyFont="1" applyFill="1" applyBorder="1" applyAlignment="1" applyProtection="1">
      <alignment horizontal="right" vertical="center"/>
      <protection/>
    </xf>
    <xf numFmtId="0" fontId="19" fillId="6" borderId="11" xfId="52" applyFont="1" applyFill="1" applyBorder="1" applyAlignment="1" applyProtection="1">
      <alignment horizontal="center" vertical="center"/>
      <protection/>
    </xf>
    <xf numFmtId="0" fontId="19" fillId="0" borderId="11" xfId="52" applyFont="1" applyBorder="1" applyAlignment="1" applyProtection="1">
      <alignment horizontal="center" vertical="center"/>
      <protection/>
    </xf>
    <xf numFmtId="0" fontId="19" fillId="0" borderId="0" xfId="52" applyFont="1" applyBorder="1" applyAlignment="1" applyProtection="1">
      <alignment horizontal="center" vertical="center"/>
      <protection/>
    </xf>
    <xf numFmtId="0" fontId="19" fillId="0" borderId="27" xfId="52" applyFont="1" applyBorder="1" applyAlignment="1">
      <alignment vertical="center"/>
      <protection/>
    </xf>
    <xf numFmtId="0" fontId="19" fillId="0" borderId="10" xfId="52" applyFont="1" applyBorder="1" applyAlignment="1">
      <alignment vertical="center"/>
      <protection/>
    </xf>
    <xf numFmtId="0" fontId="19" fillId="0" borderId="33" xfId="52" applyFont="1" applyBorder="1" applyAlignment="1">
      <alignment vertical="center"/>
      <protection/>
    </xf>
    <xf numFmtId="0" fontId="19" fillId="0" borderId="27" xfId="52" applyFont="1" applyBorder="1" applyAlignment="1">
      <alignment horizontal="center" vertical="center"/>
      <protection/>
    </xf>
    <xf numFmtId="0" fontId="19" fillId="0" borderId="29" xfId="52" applyFont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19" fillId="0" borderId="32" xfId="52" applyFont="1" applyBorder="1" applyAlignment="1">
      <alignment vertical="center"/>
      <protection/>
    </xf>
    <xf numFmtId="0" fontId="19" fillId="0" borderId="29" xfId="52" applyFont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2" xfId="52" applyFont="1" applyBorder="1" applyAlignment="1">
      <alignment vertical="center"/>
      <protection/>
    </xf>
    <xf numFmtId="0" fontId="19" fillId="0" borderId="13" xfId="52" applyFont="1" applyBorder="1" applyAlignment="1">
      <alignment vertical="center"/>
      <protection/>
    </xf>
    <xf numFmtId="0" fontId="29" fillId="0" borderId="13" xfId="0" applyFont="1" applyFill="1" applyBorder="1" applyAlignment="1">
      <alignment vertical="center"/>
    </xf>
    <xf numFmtId="0" fontId="19" fillId="0" borderId="34" xfId="52" applyFont="1" applyBorder="1" applyAlignment="1">
      <alignment vertical="center"/>
      <protection/>
    </xf>
    <xf numFmtId="0" fontId="19" fillId="18" borderId="35" xfId="52" applyFont="1" applyFill="1" applyBorder="1" applyAlignment="1">
      <alignment vertical="center"/>
      <protection/>
    </xf>
    <xf numFmtId="0" fontId="19" fillId="18" borderId="0" xfId="52" applyFont="1" applyFill="1" applyBorder="1" applyAlignment="1">
      <alignment vertical="center"/>
      <protection/>
    </xf>
    <xf numFmtId="0" fontId="20" fillId="7" borderId="11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19" fillId="0" borderId="0" xfId="52" applyFont="1" applyBorder="1" applyAlignment="1">
      <alignment vertical="center"/>
      <protection/>
    </xf>
    <xf numFmtId="0" fontId="21" fillId="7" borderId="17" xfId="52" applyFont="1" applyFill="1" applyBorder="1" applyAlignment="1">
      <alignment horizontal="center" vertical="center"/>
      <protection/>
    </xf>
    <xf numFmtId="0" fontId="21" fillId="6" borderId="27" xfId="52" applyFont="1" applyFill="1" applyBorder="1" applyAlignment="1">
      <alignment horizontal="center" vertical="center"/>
      <protection/>
    </xf>
    <xf numFmtId="0" fontId="21" fillId="18" borderId="14" xfId="52" applyFont="1" applyFill="1" applyBorder="1" applyAlignment="1">
      <alignment horizontal="center" vertical="center" wrapText="1"/>
      <protection/>
    </xf>
    <xf numFmtId="0" fontId="21" fillId="13" borderId="17" xfId="52" applyFont="1" applyFill="1" applyBorder="1" applyAlignment="1" applyProtection="1">
      <alignment horizontal="center" vertical="center"/>
      <protection/>
    </xf>
    <xf numFmtId="0" fontId="19" fillId="0" borderId="17" xfId="52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2" xfId="52" applyFont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Ch.D-pt 87 oct.2010 Sylvie" xfId="52"/>
    <cellStyle name="Normal_SCMEMBRE" xfId="53"/>
    <cellStyle name="Percent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showGridLines="0" tabSelected="1" workbookViewId="0" topLeftCell="A1">
      <selection activeCell="A1" sqref="A1:AB1"/>
    </sheetView>
  </sheetViews>
  <sheetFormatPr defaultColWidth="11.421875" defaultRowHeight="12.75"/>
  <cols>
    <col min="1" max="1" width="2.7109375" style="1" customWidth="1"/>
    <col min="2" max="2" width="5.8515625" style="1" customWidth="1"/>
    <col min="3" max="3" width="18.28125" style="1" customWidth="1"/>
    <col min="4" max="4" width="4.28125" style="1" customWidth="1"/>
    <col min="5" max="5" width="3.140625" style="1" customWidth="1"/>
    <col min="6" max="6" width="5.00390625" style="1" customWidth="1"/>
    <col min="7" max="7" width="5.140625" style="1" customWidth="1"/>
    <col min="8" max="8" width="5.00390625" style="1" customWidth="1"/>
    <col min="9" max="9" width="3.421875" style="1" customWidth="1"/>
    <col min="10" max="10" width="4.28125" style="1" customWidth="1"/>
    <col min="11" max="11" width="3.421875" style="1" customWidth="1"/>
    <col min="12" max="12" width="4.00390625" style="1" customWidth="1"/>
    <col min="13" max="18" width="0" style="1" hidden="1" customWidth="1"/>
    <col min="19" max="19" width="3.7109375" style="1" customWidth="1"/>
    <col min="20" max="21" width="0" style="1" hidden="1" customWidth="1"/>
    <col min="22" max="22" width="3.7109375" style="1" customWidth="1"/>
    <col min="23" max="24" width="0" style="1" hidden="1" customWidth="1"/>
    <col min="25" max="25" width="3.7109375" style="1" customWidth="1"/>
    <col min="26" max="27" width="0" style="1" hidden="1" customWidth="1"/>
    <col min="28" max="28" width="4.140625" style="1" customWidth="1"/>
    <col min="29" max="30" width="0" style="1" hidden="1" customWidth="1"/>
    <col min="31" max="16384" width="11.421875" style="1" customWidth="1"/>
  </cols>
  <sheetData>
    <row r="1" spans="1:28" s="2" customFormat="1" ht="18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s="2" customFormat="1" ht="18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28" s="2" customFormat="1" ht="15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15" ht="8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8" ht="18" customHeight="1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15" ht="8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30" ht="13.5" customHeight="1">
      <c r="A7" s="126" t="s">
        <v>4</v>
      </c>
      <c r="B7" s="126"/>
      <c r="C7" s="127" t="s">
        <v>5</v>
      </c>
      <c r="D7" s="4" t="s">
        <v>6</v>
      </c>
      <c r="E7" s="5">
        <f>F103</f>
        <v>2</v>
      </c>
      <c r="F7" s="4" t="s">
        <v>7</v>
      </c>
      <c r="G7" s="5">
        <f>F105</f>
        <v>0</v>
      </c>
      <c r="H7" s="4" t="s">
        <v>8</v>
      </c>
      <c r="I7" s="5">
        <f>F107</f>
        <v>1</v>
      </c>
      <c r="J7" s="4" t="s">
        <v>9</v>
      </c>
      <c r="K7" s="5">
        <f>F109</f>
        <v>9</v>
      </c>
      <c r="L7" s="6" t="s">
        <v>10</v>
      </c>
      <c r="M7" s="3"/>
      <c r="N7" s="7" t="s">
        <v>11</v>
      </c>
      <c r="O7" s="3"/>
      <c r="P7" s="3"/>
      <c r="Q7" s="3"/>
      <c r="R7" s="3"/>
      <c r="S7" s="8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ht="14.25" customHeight="1">
      <c r="A8" s="9">
        <v>2</v>
      </c>
      <c r="B8" s="10" t="s">
        <v>12</v>
      </c>
      <c r="C8" s="127"/>
      <c r="D8" s="11" t="s">
        <v>13</v>
      </c>
      <c r="E8" s="12">
        <f>F113</f>
        <v>26</v>
      </c>
      <c r="F8" s="11" t="s">
        <v>14</v>
      </c>
      <c r="G8" s="12">
        <f>F117</f>
        <v>15</v>
      </c>
      <c r="H8" s="11" t="s">
        <v>15</v>
      </c>
      <c r="I8" s="12">
        <f>F121</f>
        <v>0</v>
      </c>
      <c r="J8" s="13" t="s">
        <v>16</v>
      </c>
      <c r="K8" s="14">
        <f>E7+G7+I7+K7+E8+G8+I8</f>
        <v>53</v>
      </c>
      <c r="L8" s="15">
        <f>ROUNDUP(K8*2,0)</f>
        <v>106</v>
      </c>
      <c r="M8" s="8"/>
      <c r="N8" s="16">
        <v>1</v>
      </c>
      <c r="S8" s="17"/>
      <c r="AE8" s="2"/>
    </row>
    <row r="9" spans="1:15" ht="8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30" ht="33">
      <c r="A10" s="18" t="s">
        <v>17</v>
      </c>
      <c r="B10" s="18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27</v>
      </c>
      <c r="L10" s="19" t="s">
        <v>28</v>
      </c>
      <c r="M10" s="20" t="s">
        <v>29</v>
      </c>
      <c r="N10" s="20" t="s">
        <v>30</v>
      </c>
      <c r="O10" s="20" t="s">
        <v>31</v>
      </c>
      <c r="P10" s="20" t="s">
        <v>32</v>
      </c>
      <c r="Q10" s="20" t="s">
        <v>33</v>
      </c>
      <c r="R10" s="20" t="s">
        <v>34</v>
      </c>
      <c r="S10" s="19" t="s">
        <v>35</v>
      </c>
      <c r="T10" s="19" t="s">
        <v>36</v>
      </c>
      <c r="U10" s="19" t="s">
        <v>37</v>
      </c>
      <c r="V10" s="19" t="s">
        <v>38</v>
      </c>
      <c r="W10" s="19" t="s">
        <v>39</v>
      </c>
      <c r="X10" s="19" t="s">
        <v>37</v>
      </c>
      <c r="Y10" s="19" t="s">
        <v>40</v>
      </c>
      <c r="Z10" s="19" t="s">
        <v>41</v>
      </c>
      <c r="AA10" s="19" t="s">
        <v>37</v>
      </c>
      <c r="AB10" s="19" t="s">
        <v>42</v>
      </c>
      <c r="AC10" s="21" t="s">
        <v>43</v>
      </c>
      <c r="AD10" s="22" t="s">
        <v>37</v>
      </c>
    </row>
    <row r="11" spans="1:30" ht="10.5" customHeight="1">
      <c r="A11" s="23"/>
      <c r="B11" s="23"/>
      <c r="C11" s="24" t="s">
        <v>44</v>
      </c>
      <c r="D11" s="23"/>
      <c r="E11" s="23"/>
      <c r="F11" s="23"/>
      <c r="G11" s="25">
        <f>H11+J11</f>
        <v>1830</v>
      </c>
      <c r="H11" s="25">
        <v>901</v>
      </c>
      <c r="I11" s="25"/>
      <c r="J11" s="25">
        <v>929</v>
      </c>
      <c r="K11" s="23"/>
      <c r="L11" s="23"/>
      <c r="M11" s="26"/>
      <c r="N11" s="26"/>
      <c r="O11" s="26"/>
      <c r="P11" s="26"/>
      <c r="Q11" s="26"/>
      <c r="R11" s="26"/>
      <c r="S11" s="23"/>
      <c r="T11" s="26"/>
      <c r="U11" s="26"/>
      <c r="V11" s="23"/>
      <c r="W11" s="26"/>
      <c r="X11" s="26"/>
      <c r="Y11" s="23"/>
      <c r="Z11" s="26"/>
      <c r="AA11" s="26"/>
      <c r="AB11" s="23"/>
      <c r="AC11" s="27"/>
      <c r="AD11" s="26"/>
    </row>
    <row r="12" spans="1:30" s="40" customFormat="1" ht="10.5" customHeight="1">
      <c r="A12" s="28">
        <v>1</v>
      </c>
      <c r="B12" s="29">
        <v>2334047</v>
      </c>
      <c r="C12" s="30" t="s">
        <v>45</v>
      </c>
      <c r="D12" s="31"/>
      <c r="E12" s="31" t="s">
        <v>46</v>
      </c>
      <c r="F12" s="31" t="s">
        <v>47</v>
      </c>
      <c r="G12" s="28">
        <f aca="true" t="shared" si="0" ref="G12:G43">H12+J12</f>
        <v>1791</v>
      </c>
      <c r="H12" s="28">
        <v>881</v>
      </c>
      <c r="I12" s="28">
        <v>1</v>
      </c>
      <c r="J12" s="28">
        <v>910</v>
      </c>
      <c r="K12" s="28">
        <v>2</v>
      </c>
      <c r="L12" s="32">
        <f aca="true" t="shared" si="1" ref="L12:L43">$L$8-2*(A12-1)</f>
        <v>106</v>
      </c>
      <c r="M12" s="33">
        <f aca="true" t="shared" si="2" ref="M12:M43">$E$7</f>
        <v>2</v>
      </c>
      <c r="N12" s="33">
        <f aca="true" t="shared" si="3" ref="N12:N43">$G$7</f>
        <v>0</v>
      </c>
      <c r="O12" s="33">
        <f aca="true" t="shared" si="4" ref="O12:O43">$I$7</f>
        <v>1</v>
      </c>
      <c r="P12" s="33">
        <f aca="true" t="shared" si="5" ref="P12:P43">$K$7</f>
        <v>9</v>
      </c>
      <c r="Q12" s="33">
        <f aca="true" t="shared" si="6" ref="Q12:Q43">$A$8</f>
        <v>2</v>
      </c>
      <c r="R12" s="33">
        <f aca="true" t="shared" si="7" ref="R12:R43">$N$8</f>
        <v>1</v>
      </c>
      <c r="S12" s="34">
        <v>100</v>
      </c>
      <c r="T12" s="35">
        <f aca="true" t="shared" si="8" ref="T12:T43">IF(M12&lt;10,MIN(10,M12*2),IF(M12&gt;10*Q12*R12,10*Q12*R12,M12))</f>
        <v>4</v>
      </c>
      <c r="U12" s="35">
        <f aca="true" t="shared" si="9" ref="U12:U43">S12*T12</f>
        <v>400</v>
      </c>
      <c r="V12" s="34">
        <v>100</v>
      </c>
      <c r="W12" s="35">
        <f aca="true" t="shared" si="10" ref="W12:W43">IF(N12&lt;15,MIN(15,N12*2),IF(N12&gt;15*Q12*R12,15*Q12*R12,N12))</f>
        <v>0</v>
      </c>
      <c r="X12" s="35">
        <f aca="true" t="shared" si="11" ref="X12:X43">V12*W12</f>
        <v>0</v>
      </c>
      <c r="Y12" s="34">
        <v>100</v>
      </c>
      <c r="Z12" s="36">
        <f aca="true" t="shared" si="12" ref="Z12:Z43">IF(O12&lt;20,MIN(20,O12*2),IF(O12&gt;20*Q12*R12,20*Q12*R12,O12))</f>
        <v>2</v>
      </c>
      <c r="AA12" s="36">
        <f aca="true" t="shared" si="13" ref="AA12:AA43">Y12*Z12</f>
        <v>200</v>
      </c>
      <c r="AB12" s="37">
        <v>100</v>
      </c>
      <c r="AC12" s="38">
        <f aca="true" t="shared" si="14" ref="AC12:AC43">IF(P12&lt;40,MIN(40,P12*2),IF(P12&gt;40*Q12*R12,40*Q12*R12,P12))</f>
        <v>18</v>
      </c>
      <c r="AD12" s="39">
        <f aca="true" t="shared" si="15" ref="AD12:AD43">AB12*AC12</f>
        <v>1800</v>
      </c>
    </row>
    <row r="13" spans="1:30" s="40" customFormat="1" ht="10.5" customHeight="1">
      <c r="A13" s="28">
        <v>2</v>
      </c>
      <c r="B13" s="29">
        <v>1147876</v>
      </c>
      <c r="C13" s="30" t="s">
        <v>48</v>
      </c>
      <c r="D13" s="31" t="s">
        <v>49</v>
      </c>
      <c r="E13" s="31" t="s">
        <v>46</v>
      </c>
      <c r="F13" s="31" t="s">
        <v>47</v>
      </c>
      <c r="G13" s="28">
        <f t="shared" si="0"/>
        <v>1767</v>
      </c>
      <c r="H13" s="28">
        <v>842</v>
      </c>
      <c r="I13" s="28">
        <v>2</v>
      </c>
      <c r="J13" s="28">
        <v>925</v>
      </c>
      <c r="K13" s="28">
        <v>1</v>
      </c>
      <c r="L13" s="32">
        <f t="shared" si="1"/>
        <v>104</v>
      </c>
      <c r="M13" s="33">
        <f t="shared" si="2"/>
        <v>2</v>
      </c>
      <c r="N13" s="33">
        <f t="shared" si="3"/>
        <v>0</v>
      </c>
      <c r="O13" s="33">
        <f t="shared" si="4"/>
        <v>1</v>
      </c>
      <c r="P13" s="33">
        <f t="shared" si="5"/>
        <v>9</v>
      </c>
      <c r="Q13" s="33">
        <f t="shared" si="6"/>
        <v>2</v>
      </c>
      <c r="R13" s="33">
        <f t="shared" si="7"/>
        <v>1</v>
      </c>
      <c r="S13" s="34">
        <v>50</v>
      </c>
      <c r="T13" s="35">
        <f t="shared" si="8"/>
        <v>4</v>
      </c>
      <c r="U13" s="35">
        <f t="shared" si="9"/>
        <v>200</v>
      </c>
      <c r="V13" s="34">
        <v>100</v>
      </c>
      <c r="W13" s="35">
        <f t="shared" si="10"/>
        <v>0</v>
      </c>
      <c r="X13" s="35">
        <f t="shared" si="11"/>
        <v>0</v>
      </c>
      <c r="Y13" s="34">
        <v>100</v>
      </c>
      <c r="Z13" s="35">
        <f t="shared" si="12"/>
        <v>2</v>
      </c>
      <c r="AA13" s="35">
        <f t="shared" si="13"/>
        <v>200</v>
      </c>
      <c r="AB13" s="37">
        <v>100</v>
      </c>
      <c r="AC13" s="41">
        <f t="shared" si="14"/>
        <v>18</v>
      </c>
      <c r="AD13" s="42">
        <f t="shared" si="15"/>
        <v>1800</v>
      </c>
    </row>
    <row r="14" spans="1:30" s="40" customFormat="1" ht="10.5" customHeight="1">
      <c r="A14" s="28">
        <v>3</v>
      </c>
      <c r="B14" s="29">
        <v>3141662</v>
      </c>
      <c r="C14" s="30" t="s">
        <v>50</v>
      </c>
      <c r="D14" s="31" t="s">
        <v>51</v>
      </c>
      <c r="E14" s="31" t="s">
        <v>52</v>
      </c>
      <c r="F14" s="31" t="s">
        <v>47</v>
      </c>
      <c r="G14" s="28">
        <f t="shared" si="0"/>
        <v>1578</v>
      </c>
      <c r="H14" s="28">
        <v>802</v>
      </c>
      <c r="I14" s="28">
        <v>7</v>
      </c>
      <c r="J14" s="28">
        <v>776</v>
      </c>
      <c r="K14" s="28">
        <v>3</v>
      </c>
      <c r="L14" s="32">
        <f t="shared" si="1"/>
        <v>102</v>
      </c>
      <c r="M14" s="33">
        <f t="shared" si="2"/>
        <v>2</v>
      </c>
      <c r="N14" s="33">
        <f t="shared" si="3"/>
        <v>0</v>
      </c>
      <c r="O14" s="33">
        <f t="shared" si="4"/>
        <v>1</v>
      </c>
      <c r="P14" s="33">
        <f t="shared" si="5"/>
        <v>9</v>
      </c>
      <c r="Q14" s="33">
        <f t="shared" si="6"/>
        <v>2</v>
      </c>
      <c r="R14" s="33">
        <f t="shared" si="7"/>
        <v>1</v>
      </c>
      <c r="S14" s="34"/>
      <c r="T14" s="35">
        <f t="shared" si="8"/>
        <v>4</v>
      </c>
      <c r="U14" s="35">
        <f t="shared" si="9"/>
        <v>0</v>
      </c>
      <c r="V14" s="34"/>
      <c r="W14" s="35">
        <f t="shared" si="10"/>
        <v>0</v>
      </c>
      <c r="X14" s="35">
        <f t="shared" si="11"/>
        <v>0</v>
      </c>
      <c r="Y14" s="34">
        <v>100</v>
      </c>
      <c r="Z14" s="35">
        <f t="shared" si="12"/>
        <v>2</v>
      </c>
      <c r="AA14" s="35">
        <f t="shared" si="13"/>
        <v>200</v>
      </c>
      <c r="AB14" s="37">
        <v>100</v>
      </c>
      <c r="AC14" s="41">
        <f t="shared" si="14"/>
        <v>18</v>
      </c>
      <c r="AD14" s="42">
        <f t="shared" si="15"/>
        <v>1800</v>
      </c>
    </row>
    <row r="15" spans="1:30" s="54" customFormat="1" ht="10.5" customHeight="1">
      <c r="A15" s="43">
        <v>4</v>
      </c>
      <c r="B15" s="44">
        <v>1059624</v>
      </c>
      <c r="C15" s="45" t="s">
        <v>53</v>
      </c>
      <c r="D15" s="46"/>
      <c r="E15" s="46" t="s">
        <v>54</v>
      </c>
      <c r="F15" s="46" t="s">
        <v>55</v>
      </c>
      <c r="G15" s="43">
        <f t="shared" si="0"/>
        <v>1549</v>
      </c>
      <c r="H15" s="43">
        <v>807</v>
      </c>
      <c r="I15" s="43">
        <v>6</v>
      </c>
      <c r="J15" s="43">
        <v>742</v>
      </c>
      <c r="K15" s="43">
        <v>5</v>
      </c>
      <c r="L15" s="47">
        <f t="shared" si="1"/>
        <v>100</v>
      </c>
      <c r="M15" s="48">
        <f t="shared" si="2"/>
        <v>2</v>
      </c>
      <c r="N15" s="48">
        <f t="shared" si="3"/>
        <v>0</v>
      </c>
      <c r="O15" s="48">
        <f t="shared" si="4"/>
        <v>1</v>
      </c>
      <c r="P15" s="48">
        <f t="shared" si="5"/>
        <v>9</v>
      </c>
      <c r="Q15" s="48">
        <f t="shared" si="6"/>
        <v>2</v>
      </c>
      <c r="R15" s="48">
        <f t="shared" si="7"/>
        <v>1</v>
      </c>
      <c r="S15" s="49"/>
      <c r="T15" s="50">
        <f t="shared" si="8"/>
        <v>4</v>
      </c>
      <c r="U15" s="50">
        <f t="shared" si="9"/>
        <v>0</v>
      </c>
      <c r="V15" s="49"/>
      <c r="W15" s="50">
        <f t="shared" si="10"/>
        <v>0</v>
      </c>
      <c r="X15" s="50">
        <f t="shared" si="11"/>
        <v>0</v>
      </c>
      <c r="Y15" s="49"/>
      <c r="Z15" s="50">
        <f t="shared" si="12"/>
        <v>2</v>
      </c>
      <c r="AA15" s="50">
        <f t="shared" si="13"/>
        <v>0</v>
      </c>
      <c r="AB15" s="51">
        <v>100</v>
      </c>
      <c r="AC15" s="52">
        <f t="shared" si="14"/>
        <v>18</v>
      </c>
      <c r="AD15" s="53">
        <f t="shared" si="15"/>
        <v>1800</v>
      </c>
    </row>
    <row r="16" spans="1:30" ht="10.5" customHeight="1">
      <c r="A16" s="55">
        <v>5</v>
      </c>
      <c r="B16" s="56">
        <v>2360504</v>
      </c>
      <c r="C16" s="57" t="s">
        <v>56</v>
      </c>
      <c r="D16" s="58"/>
      <c r="E16" s="58" t="s">
        <v>52</v>
      </c>
      <c r="F16" s="58" t="s">
        <v>47</v>
      </c>
      <c r="G16" s="55">
        <f t="shared" si="0"/>
        <v>1514</v>
      </c>
      <c r="H16" s="55">
        <v>810</v>
      </c>
      <c r="I16" s="55">
        <v>3</v>
      </c>
      <c r="J16" s="55">
        <v>704</v>
      </c>
      <c r="K16" s="55">
        <v>7</v>
      </c>
      <c r="L16" s="59">
        <f t="shared" si="1"/>
        <v>98</v>
      </c>
      <c r="M16" s="60">
        <f t="shared" si="2"/>
        <v>2</v>
      </c>
      <c r="N16" s="60">
        <f t="shared" si="3"/>
        <v>0</v>
      </c>
      <c r="O16" s="60">
        <f t="shared" si="4"/>
        <v>1</v>
      </c>
      <c r="P16" s="60">
        <f t="shared" si="5"/>
        <v>9</v>
      </c>
      <c r="Q16" s="60">
        <f t="shared" si="6"/>
        <v>2</v>
      </c>
      <c r="R16" s="60">
        <f t="shared" si="7"/>
        <v>1</v>
      </c>
      <c r="S16" s="61"/>
      <c r="T16" s="60">
        <f t="shared" si="8"/>
        <v>4</v>
      </c>
      <c r="U16" s="62">
        <f t="shared" si="9"/>
        <v>0</v>
      </c>
      <c r="V16" s="61"/>
      <c r="W16" s="60">
        <f t="shared" si="10"/>
        <v>0</v>
      </c>
      <c r="X16" s="62">
        <f t="shared" si="11"/>
        <v>0</v>
      </c>
      <c r="Y16" s="61"/>
      <c r="Z16" s="60">
        <f t="shared" si="12"/>
        <v>2</v>
      </c>
      <c r="AA16" s="62">
        <f t="shared" si="13"/>
        <v>0</v>
      </c>
      <c r="AB16" s="63">
        <v>88.89</v>
      </c>
      <c r="AC16" s="64">
        <f t="shared" si="14"/>
        <v>18</v>
      </c>
      <c r="AD16" s="65">
        <f t="shared" si="15"/>
        <v>1600.02</v>
      </c>
    </row>
    <row r="17" spans="1:30" s="40" customFormat="1" ht="10.5" customHeight="1">
      <c r="A17" s="28">
        <v>6</v>
      </c>
      <c r="B17" s="29">
        <v>2334038</v>
      </c>
      <c r="C17" s="30" t="s">
        <v>57</v>
      </c>
      <c r="D17" s="31" t="s">
        <v>58</v>
      </c>
      <c r="E17" s="31" t="s">
        <v>59</v>
      </c>
      <c r="F17" s="31" t="s">
        <v>47</v>
      </c>
      <c r="G17" s="28">
        <f t="shared" si="0"/>
        <v>1499</v>
      </c>
      <c r="H17" s="28">
        <v>799</v>
      </c>
      <c r="I17" s="28">
        <v>8</v>
      </c>
      <c r="J17" s="28">
        <v>700</v>
      </c>
      <c r="K17" s="28">
        <v>10</v>
      </c>
      <c r="L17" s="32">
        <f t="shared" si="1"/>
        <v>96</v>
      </c>
      <c r="M17" s="33">
        <f t="shared" si="2"/>
        <v>2</v>
      </c>
      <c r="N17" s="33">
        <f t="shared" si="3"/>
        <v>0</v>
      </c>
      <c r="O17" s="33">
        <f t="shared" si="4"/>
        <v>1</v>
      </c>
      <c r="P17" s="33">
        <f t="shared" si="5"/>
        <v>9</v>
      </c>
      <c r="Q17" s="33">
        <f t="shared" si="6"/>
        <v>2</v>
      </c>
      <c r="R17" s="33">
        <f t="shared" si="7"/>
        <v>1</v>
      </c>
      <c r="S17" s="66"/>
      <c r="T17" s="33">
        <f t="shared" si="8"/>
        <v>4</v>
      </c>
      <c r="U17" s="35">
        <f t="shared" si="9"/>
        <v>0</v>
      </c>
      <c r="V17" s="66"/>
      <c r="W17" s="33">
        <f t="shared" si="10"/>
        <v>0</v>
      </c>
      <c r="X17" s="35">
        <f t="shared" si="11"/>
        <v>0</v>
      </c>
      <c r="Y17" s="66"/>
      <c r="Z17" s="33">
        <f t="shared" si="12"/>
        <v>2</v>
      </c>
      <c r="AA17" s="35">
        <f t="shared" si="13"/>
        <v>0</v>
      </c>
      <c r="AB17" s="67">
        <v>77.78</v>
      </c>
      <c r="AC17" s="41">
        <f t="shared" si="14"/>
        <v>18</v>
      </c>
      <c r="AD17" s="42">
        <f t="shared" si="15"/>
        <v>1400.04</v>
      </c>
    </row>
    <row r="18" spans="1:30" ht="10.5" customHeight="1">
      <c r="A18" s="55">
        <v>7</v>
      </c>
      <c r="B18" s="56">
        <v>2519502</v>
      </c>
      <c r="C18" s="57" t="s">
        <v>60</v>
      </c>
      <c r="D18" s="58" t="s">
        <v>51</v>
      </c>
      <c r="E18" s="58" t="s">
        <v>59</v>
      </c>
      <c r="F18" s="58" t="s">
        <v>55</v>
      </c>
      <c r="G18" s="55">
        <f t="shared" si="0"/>
        <v>1489</v>
      </c>
      <c r="H18" s="55">
        <v>809</v>
      </c>
      <c r="I18" s="55">
        <v>5</v>
      </c>
      <c r="J18" s="55">
        <v>680</v>
      </c>
      <c r="K18" s="55">
        <v>14</v>
      </c>
      <c r="L18" s="59">
        <f t="shared" si="1"/>
        <v>94</v>
      </c>
      <c r="M18" s="60">
        <f t="shared" si="2"/>
        <v>2</v>
      </c>
      <c r="N18" s="60">
        <f t="shared" si="3"/>
        <v>0</v>
      </c>
      <c r="O18" s="60">
        <f t="shared" si="4"/>
        <v>1</v>
      </c>
      <c r="P18" s="60">
        <f t="shared" si="5"/>
        <v>9</v>
      </c>
      <c r="Q18" s="60">
        <f t="shared" si="6"/>
        <v>2</v>
      </c>
      <c r="R18" s="60">
        <f t="shared" si="7"/>
        <v>1</v>
      </c>
      <c r="S18" s="61"/>
      <c r="T18" s="60">
        <f t="shared" si="8"/>
        <v>4</v>
      </c>
      <c r="U18" s="62">
        <f t="shared" si="9"/>
        <v>0</v>
      </c>
      <c r="V18" s="61"/>
      <c r="W18" s="60">
        <f t="shared" si="10"/>
        <v>0</v>
      </c>
      <c r="X18" s="62">
        <f t="shared" si="11"/>
        <v>0</v>
      </c>
      <c r="Y18" s="61"/>
      <c r="Z18" s="60">
        <f t="shared" si="12"/>
        <v>2</v>
      </c>
      <c r="AA18" s="62">
        <f t="shared" si="13"/>
        <v>0</v>
      </c>
      <c r="AB18" s="63">
        <v>66.67</v>
      </c>
      <c r="AC18" s="64">
        <f t="shared" si="14"/>
        <v>18</v>
      </c>
      <c r="AD18" s="65">
        <f t="shared" si="15"/>
        <v>1200.06</v>
      </c>
    </row>
    <row r="19" spans="1:30" ht="10.5" customHeight="1">
      <c r="A19" s="55">
        <v>8</v>
      </c>
      <c r="B19" s="56">
        <v>1173822</v>
      </c>
      <c r="C19" s="57" t="s">
        <v>61</v>
      </c>
      <c r="D19" s="58"/>
      <c r="E19" s="58" t="s">
        <v>62</v>
      </c>
      <c r="F19" s="58" t="s">
        <v>63</v>
      </c>
      <c r="G19" s="55">
        <f t="shared" si="0"/>
        <v>1483</v>
      </c>
      <c r="H19" s="55">
        <v>785</v>
      </c>
      <c r="I19" s="55">
        <v>10</v>
      </c>
      <c r="J19" s="55">
        <v>698</v>
      </c>
      <c r="K19" s="55">
        <v>11</v>
      </c>
      <c r="L19" s="59">
        <f t="shared" si="1"/>
        <v>92</v>
      </c>
      <c r="M19" s="60">
        <f t="shared" si="2"/>
        <v>2</v>
      </c>
      <c r="N19" s="60">
        <f t="shared" si="3"/>
        <v>0</v>
      </c>
      <c r="O19" s="60">
        <f t="shared" si="4"/>
        <v>1</v>
      </c>
      <c r="P19" s="60">
        <f t="shared" si="5"/>
        <v>9</v>
      </c>
      <c r="Q19" s="60">
        <f t="shared" si="6"/>
        <v>2</v>
      </c>
      <c r="R19" s="60">
        <f t="shared" si="7"/>
        <v>1</v>
      </c>
      <c r="S19" s="61"/>
      <c r="T19" s="60">
        <f t="shared" si="8"/>
        <v>4</v>
      </c>
      <c r="U19" s="62">
        <f t="shared" si="9"/>
        <v>0</v>
      </c>
      <c r="V19" s="61"/>
      <c r="W19" s="60">
        <f t="shared" si="10"/>
        <v>0</v>
      </c>
      <c r="X19" s="62">
        <f t="shared" si="11"/>
        <v>0</v>
      </c>
      <c r="Y19" s="61"/>
      <c r="Z19" s="60">
        <f t="shared" si="12"/>
        <v>2</v>
      </c>
      <c r="AA19" s="62">
        <f t="shared" si="13"/>
        <v>0</v>
      </c>
      <c r="AB19" s="63">
        <v>55.56</v>
      </c>
      <c r="AC19" s="64">
        <f t="shared" si="14"/>
        <v>18</v>
      </c>
      <c r="AD19" s="65">
        <f t="shared" si="15"/>
        <v>1000.08</v>
      </c>
    </row>
    <row r="20" spans="1:30" s="40" customFormat="1" ht="10.5" customHeight="1">
      <c r="A20" s="28">
        <v>8</v>
      </c>
      <c r="B20" s="29">
        <v>2189554</v>
      </c>
      <c r="C20" s="30" t="s">
        <v>64</v>
      </c>
      <c r="D20" s="31" t="s">
        <v>58</v>
      </c>
      <c r="E20" s="31" t="s">
        <v>54</v>
      </c>
      <c r="F20" s="31" t="s">
        <v>65</v>
      </c>
      <c r="G20" s="28">
        <f t="shared" si="0"/>
        <v>1483</v>
      </c>
      <c r="H20" s="28">
        <v>794</v>
      </c>
      <c r="I20" s="28">
        <v>9</v>
      </c>
      <c r="J20" s="28">
        <v>689</v>
      </c>
      <c r="K20" s="28">
        <v>13</v>
      </c>
      <c r="L20" s="32">
        <f t="shared" si="1"/>
        <v>92</v>
      </c>
      <c r="M20" s="33">
        <f t="shared" si="2"/>
        <v>2</v>
      </c>
      <c r="N20" s="33">
        <f t="shared" si="3"/>
        <v>0</v>
      </c>
      <c r="O20" s="33">
        <f t="shared" si="4"/>
        <v>1</v>
      </c>
      <c r="P20" s="33">
        <f t="shared" si="5"/>
        <v>9</v>
      </c>
      <c r="Q20" s="33">
        <f t="shared" si="6"/>
        <v>2</v>
      </c>
      <c r="R20" s="33">
        <f t="shared" si="7"/>
        <v>1</v>
      </c>
      <c r="S20" s="66"/>
      <c r="T20" s="33">
        <f t="shared" si="8"/>
        <v>4</v>
      </c>
      <c r="U20" s="35">
        <f t="shared" si="9"/>
        <v>0</v>
      </c>
      <c r="V20" s="66"/>
      <c r="W20" s="33">
        <f t="shared" si="10"/>
        <v>0</v>
      </c>
      <c r="X20" s="35">
        <f t="shared" si="11"/>
        <v>0</v>
      </c>
      <c r="Y20" s="66"/>
      <c r="Z20" s="33">
        <f t="shared" si="12"/>
        <v>2</v>
      </c>
      <c r="AA20" s="35">
        <f t="shared" si="13"/>
        <v>0</v>
      </c>
      <c r="AB20" s="63">
        <v>56.56</v>
      </c>
      <c r="AC20" s="41">
        <f t="shared" si="14"/>
        <v>18</v>
      </c>
      <c r="AD20" s="42">
        <f t="shared" si="15"/>
        <v>1018.08</v>
      </c>
    </row>
    <row r="21" spans="1:30" ht="10.5" customHeight="1">
      <c r="A21" s="55">
        <v>10</v>
      </c>
      <c r="B21" s="56">
        <v>2517932</v>
      </c>
      <c r="C21" s="57" t="s">
        <v>66</v>
      </c>
      <c r="D21" s="58" t="s">
        <v>58</v>
      </c>
      <c r="E21" s="58" t="s">
        <v>52</v>
      </c>
      <c r="F21" s="58" t="s">
        <v>67</v>
      </c>
      <c r="G21" s="55">
        <f t="shared" si="0"/>
        <v>1477</v>
      </c>
      <c r="H21" s="55">
        <v>761</v>
      </c>
      <c r="I21" s="55">
        <v>13</v>
      </c>
      <c r="J21" s="55">
        <v>716</v>
      </c>
      <c r="K21" s="55">
        <v>6</v>
      </c>
      <c r="L21" s="59">
        <f t="shared" si="1"/>
        <v>88</v>
      </c>
      <c r="M21" s="60">
        <f t="shared" si="2"/>
        <v>2</v>
      </c>
      <c r="N21" s="60">
        <f t="shared" si="3"/>
        <v>0</v>
      </c>
      <c r="O21" s="60">
        <f t="shared" si="4"/>
        <v>1</v>
      </c>
      <c r="P21" s="60">
        <f t="shared" si="5"/>
        <v>9</v>
      </c>
      <c r="Q21" s="60">
        <f t="shared" si="6"/>
        <v>2</v>
      </c>
      <c r="R21" s="60">
        <f t="shared" si="7"/>
        <v>1</v>
      </c>
      <c r="S21" s="61"/>
      <c r="T21" s="60">
        <f t="shared" si="8"/>
        <v>4</v>
      </c>
      <c r="U21" s="62">
        <f t="shared" si="9"/>
        <v>0</v>
      </c>
      <c r="V21" s="61"/>
      <c r="W21" s="60">
        <f t="shared" si="10"/>
        <v>0</v>
      </c>
      <c r="X21" s="62">
        <f t="shared" si="11"/>
        <v>0</v>
      </c>
      <c r="Y21" s="61"/>
      <c r="Z21" s="60">
        <f t="shared" si="12"/>
        <v>2</v>
      </c>
      <c r="AA21" s="62">
        <f t="shared" si="13"/>
        <v>0</v>
      </c>
      <c r="AB21" s="63">
        <v>33.33</v>
      </c>
      <c r="AC21" s="64">
        <f t="shared" si="14"/>
        <v>18</v>
      </c>
      <c r="AD21" s="65">
        <f t="shared" si="15"/>
        <v>599.9399999999999</v>
      </c>
    </row>
    <row r="22" spans="1:30" ht="10.5" customHeight="1">
      <c r="A22" s="55">
        <v>11</v>
      </c>
      <c r="B22" s="56">
        <v>1840769</v>
      </c>
      <c r="C22" s="57" t="s">
        <v>68</v>
      </c>
      <c r="D22" s="58"/>
      <c r="E22" s="58" t="s">
        <v>59</v>
      </c>
      <c r="F22" s="58" t="s">
        <v>69</v>
      </c>
      <c r="G22" s="55">
        <f t="shared" si="0"/>
        <v>1449</v>
      </c>
      <c r="H22" s="55">
        <v>759</v>
      </c>
      <c r="I22" s="55">
        <v>14</v>
      </c>
      <c r="J22" s="55">
        <v>690</v>
      </c>
      <c r="K22" s="55">
        <v>12</v>
      </c>
      <c r="L22" s="59">
        <f t="shared" si="1"/>
        <v>86</v>
      </c>
      <c r="M22" s="60">
        <f t="shared" si="2"/>
        <v>2</v>
      </c>
      <c r="N22" s="60">
        <f t="shared" si="3"/>
        <v>0</v>
      </c>
      <c r="O22" s="60">
        <f t="shared" si="4"/>
        <v>1</v>
      </c>
      <c r="P22" s="60">
        <f t="shared" si="5"/>
        <v>9</v>
      </c>
      <c r="Q22" s="60">
        <f t="shared" si="6"/>
        <v>2</v>
      </c>
      <c r="R22" s="60">
        <f t="shared" si="7"/>
        <v>1</v>
      </c>
      <c r="S22" s="61"/>
      <c r="T22" s="60">
        <f t="shared" si="8"/>
        <v>4</v>
      </c>
      <c r="U22" s="62">
        <f t="shared" si="9"/>
        <v>0</v>
      </c>
      <c r="V22" s="61"/>
      <c r="W22" s="60">
        <f t="shared" si="10"/>
        <v>0</v>
      </c>
      <c r="X22" s="62">
        <f t="shared" si="11"/>
        <v>0</v>
      </c>
      <c r="Y22" s="61"/>
      <c r="Z22" s="60">
        <f t="shared" si="12"/>
        <v>2</v>
      </c>
      <c r="AA22" s="62">
        <f t="shared" si="13"/>
        <v>0</v>
      </c>
      <c r="AB22" s="63">
        <v>23.22</v>
      </c>
      <c r="AC22" s="64">
        <f t="shared" si="14"/>
        <v>18</v>
      </c>
      <c r="AD22" s="65">
        <f t="shared" si="15"/>
        <v>417.96</v>
      </c>
    </row>
    <row r="23" spans="1:30" ht="10.5" customHeight="1">
      <c r="A23" s="55">
        <v>12</v>
      </c>
      <c r="B23" s="56">
        <v>2066987</v>
      </c>
      <c r="C23" s="57" t="s">
        <v>70</v>
      </c>
      <c r="D23" s="58" t="s">
        <v>51</v>
      </c>
      <c r="E23" s="58" t="s">
        <v>59</v>
      </c>
      <c r="F23" s="58" t="s">
        <v>65</v>
      </c>
      <c r="G23" s="55">
        <f t="shared" si="0"/>
        <v>1444</v>
      </c>
      <c r="H23" s="55">
        <v>742</v>
      </c>
      <c r="I23" s="55">
        <v>17</v>
      </c>
      <c r="J23" s="55">
        <v>702</v>
      </c>
      <c r="K23" s="55">
        <v>8</v>
      </c>
      <c r="L23" s="59">
        <f t="shared" si="1"/>
        <v>84</v>
      </c>
      <c r="M23" s="60">
        <f t="shared" si="2"/>
        <v>2</v>
      </c>
      <c r="N23" s="60">
        <f t="shared" si="3"/>
        <v>0</v>
      </c>
      <c r="O23" s="60">
        <f t="shared" si="4"/>
        <v>1</v>
      </c>
      <c r="P23" s="60">
        <f t="shared" si="5"/>
        <v>9</v>
      </c>
      <c r="Q23" s="60">
        <f t="shared" si="6"/>
        <v>2</v>
      </c>
      <c r="R23" s="60">
        <f t="shared" si="7"/>
        <v>1</v>
      </c>
      <c r="S23" s="61"/>
      <c r="T23" s="60">
        <f t="shared" si="8"/>
        <v>4</v>
      </c>
      <c r="U23" s="62">
        <f t="shared" si="9"/>
        <v>0</v>
      </c>
      <c r="V23" s="61"/>
      <c r="W23" s="60">
        <f t="shared" si="10"/>
        <v>0</v>
      </c>
      <c r="X23" s="62">
        <f t="shared" si="11"/>
        <v>0</v>
      </c>
      <c r="Y23" s="61"/>
      <c r="Z23" s="60">
        <f t="shared" si="12"/>
        <v>2</v>
      </c>
      <c r="AA23" s="62">
        <f t="shared" si="13"/>
        <v>0</v>
      </c>
      <c r="AB23" s="63">
        <v>11.11</v>
      </c>
      <c r="AC23" s="64">
        <f t="shared" si="14"/>
        <v>18</v>
      </c>
      <c r="AD23" s="65">
        <f t="shared" si="15"/>
        <v>199.98</v>
      </c>
    </row>
    <row r="24" spans="1:30" ht="10.5" customHeight="1">
      <c r="A24" s="55">
        <v>13</v>
      </c>
      <c r="B24" s="56">
        <v>2122684</v>
      </c>
      <c r="C24" s="57" t="s">
        <v>71</v>
      </c>
      <c r="D24" s="58" t="s">
        <v>58</v>
      </c>
      <c r="E24" s="58" t="s">
        <v>54</v>
      </c>
      <c r="F24" s="58" t="s">
        <v>72</v>
      </c>
      <c r="G24" s="55">
        <f t="shared" si="0"/>
        <v>1438</v>
      </c>
      <c r="H24" s="55">
        <v>736</v>
      </c>
      <c r="I24" s="55">
        <v>21</v>
      </c>
      <c r="J24" s="55">
        <v>702</v>
      </c>
      <c r="K24" s="55">
        <v>8</v>
      </c>
      <c r="L24" s="59">
        <f t="shared" si="1"/>
        <v>82</v>
      </c>
      <c r="M24" s="60">
        <f t="shared" si="2"/>
        <v>2</v>
      </c>
      <c r="N24" s="60">
        <f t="shared" si="3"/>
        <v>0</v>
      </c>
      <c r="O24" s="60">
        <f t="shared" si="4"/>
        <v>1</v>
      </c>
      <c r="P24" s="60">
        <f t="shared" si="5"/>
        <v>9</v>
      </c>
      <c r="Q24" s="60">
        <f t="shared" si="6"/>
        <v>2</v>
      </c>
      <c r="R24" s="60">
        <f t="shared" si="7"/>
        <v>1</v>
      </c>
      <c r="S24" s="61"/>
      <c r="T24" s="60">
        <f t="shared" si="8"/>
        <v>4</v>
      </c>
      <c r="U24" s="62">
        <f t="shared" si="9"/>
        <v>0</v>
      </c>
      <c r="V24" s="61"/>
      <c r="W24" s="60">
        <f t="shared" si="10"/>
        <v>0</v>
      </c>
      <c r="X24" s="62">
        <f t="shared" si="11"/>
        <v>0</v>
      </c>
      <c r="Y24" s="61"/>
      <c r="Z24" s="60">
        <f t="shared" si="12"/>
        <v>2</v>
      </c>
      <c r="AA24" s="62">
        <f t="shared" si="13"/>
        <v>0</v>
      </c>
      <c r="AB24" s="68"/>
      <c r="AC24" s="64">
        <f t="shared" si="14"/>
        <v>18</v>
      </c>
      <c r="AD24" s="65">
        <f t="shared" si="15"/>
        <v>0</v>
      </c>
    </row>
    <row r="25" spans="1:30" ht="10.5" customHeight="1">
      <c r="A25" s="55">
        <v>14</v>
      </c>
      <c r="B25" s="56">
        <v>1135756</v>
      </c>
      <c r="C25" s="57" t="s">
        <v>73</v>
      </c>
      <c r="D25" s="58"/>
      <c r="E25" s="58" t="s">
        <v>52</v>
      </c>
      <c r="F25" s="58" t="s">
        <v>47</v>
      </c>
      <c r="G25" s="55">
        <f t="shared" si="0"/>
        <v>1438</v>
      </c>
      <c r="H25" s="55">
        <v>810</v>
      </c>
      <c r="I25" s="55">
        <v>3</v>
      </c>
      <c r="J25" s="55">
        <v>628</v>
      </c>
      <c r="K25" s="55">
        <v>31</v>
      </c>
      <c r="L25" s="59">
        <f t="shared" si="1"/>
        <v>80</v>
      </c>
      <c r="M25" s="60">
        <f t="shared" si="2"/>
        <v>2</v>
      </c>
      <c r="N25" s="60">
        <f t="shared" si="3"/>
        <v>0</v>
      </c>
      <c r="O25" s="60">
        <f t="shared" si="4"/>
        <v>1</v>
      </c>
      <c r="P25" s="60">
        <f t="shared" si="5"/>
        <v>9</v>
      </c>
      <c r="Q25" s="60">
        <f t="shared" si="6"/>
        <v>2</v>
      </c>
      <c r="R25" s="60">
        <f t="shared" si="7"/>
        <v>1</v>
      </c>
      <c r="S25" s="61"/>
      <c r="T25" s="60">
        <f t="shared" si="8"/>
        <v>4</v>
      </c>
      <c r="U25" s="62">
        <f t="shared" si="9"/>
        <v>0</v>
      </c>
      <c r="V25" s="61"/>
      <c r="W25" s="60">
        <f t="shared" si="10"/>
        <v>0</v>
      </c>
      <c r="X25" s="62">
        <f t="shared" si="11"/>
        <v>0</v>
      </c>
      <c r="Y25" s="61"/>
      <c r="Z25" s="60">
        <f t="shared" si="12"/>
        <v>2</v>
      </c>
      <c r="AA25" s="62">
        <f t="shared" si="13"/>
        <v>0</v>
      </c>
      <c r="AB25" s="68"/>
      <c r="AC25" s="64">
        <f t="shared" si="14"/>
        <v>18</v>
      </c>
      <c r="AD25" s="65">
        <f t="shared" si="15"/>
        <v>0</v>
      </c>
    </row>
    <row r="26" spans="1:30" ht="10.5" customHeight="1">
      <c r="A26" s="55">
        <v>15</v>
      </c>
      <c r="B26" s="56">
        <v>2590344</v>
      </c>
      <c r="C26" s="57" t="s">
        <v>74</v>
      </c>
      <c r="D26" s="58" t="s">
        <v>58</v>
      </c>
      <c r="E26" s="58" t="s">
        <v>54</v>
      </c>
      <c r="F26" s="58" t="s">
        <v>47</v>
      </c>
      <c r="G26" s="55">
        <f t="shared" si="0"/>
        <v>1428</v>
      </c>
      <c r="H26" s="55">
        <v>676</v>
      </c>
      <c r="I26" s="55">
        <v>39</v>
      </c>
      <c r="J26" s="55">
        <v>752</v>
      </c>
      <c r="K26" s="55">
        <v>4</v>
      </c>
      <c r="L26" s="59">
        <f t="shared" si="1"/>
        <v>78</v>
      </c>
      <c r="M26" s="60">
        <f t="shared" si="2"/>
        <v>2</v>
      </c>
      <c r="N26" s="60">
        <f t="shared" si="3"/>
        <v>0</v>
      </c>
      <c r="O26" s="60">
        <f t="shared" si="4"/>
        <v>1</v>
      </c>
      <c r="P26" s="60">
        <f t="shared" si="5"/>
        <v>9</v>
      </c>
      <c r="Q26" s="60">
        <f t="shared" si="6"/>
        <v>2</v>
      </c>
      <c r="R26" s="60">
        <f t="shared" si="7"/>
        <v>1</v>
      </c>
      <c r="S26" s="61"/>
      <c r="T26" s="60">
        <f t="shared" si="8"/>
        <v>4</v>
      </c>
      <c r="U26" s="62">
        <f t="shared" si="9"/>
        <v>0</v>
      </c>
      <c r="V26" s="61"/>
      <c r="W26" s="60">
        <f t="shared" si="10"/>
        <v>0</v>
      </c>
      <c r="X26" s="62">
        <f t="shared" si="11"/>
        <v>0</v>
      </c>
      <c r="Y26" s="61"/>
      <c r="Z26" s="60">
        <f t="shared" si="12"/>
        <v>2</v>
      </c>
      <c r="AA26" s="62">
        <f t="shared" si="13"/>
        <v>0</v>
      </c>
      <c r="AB26" s="68"/>
      <c r="AC26" s="64">
        <f t="shared" si="14"/>
        <v>18</v>
      </c>
      <c r="AD26" s="65">
        <f t="shared" si="15"/>
        <v>0</v>
      </c>
    </row>
    <row r="27" spans="1:30" ht="10.5" customHeight="1">
      <c r="A27" s="55">
        <v>16</v>
      </c>
      <c r="B27" s="56">
        <v>2692660</v>
      </c>
      <c r="C27" s="57" t="s">
        <v>75</v>
      </c>
      <c r="D27" s="58"/>
      <c r="E27" s="58" t="s">
        <v>76</v>
      </c>
      <c r="F27" s="58" t="s">
        <v>69</v>
      </c>
      <c r="G27" s="55">
        <f t="shared" si="0"/>
        <v>1414</v>
      </c>
      <c r="H27" s="55">
        <v>752</v>
      </c>
      <c r="I27" s="55">
        <v>16</v>
      </c>
      <c r="J27" s="55">
        <v>662</v>
      </c>
      <c r="K27" s="55">
        <v>20</v>
      </c>
      <c r="L27" s="59">
        <f t="shared" si="1"/>
        <v>76</v>
      </c>
      <c r="M27" s="60">
        <f t="shared" si="2"/>
        <v>2</v>
      </c>
      <c r="N27" s="60">
        <f t="shared" si="3"/>
        <v>0</v>
      </c>
      <c r="O27" s="60">
        <f t="shared" si="4"/>
        <v>1</v>
      </c>
      <c r="P27" s="60">
        <f t="shared" si="5"/>
        <v>9</v>
      </c>
      <c r="Q27" s="60">
        <f t="shared" si="6"/>
        <v>2</v>
      </c>
      <c r="R27" s="60">
        <f t="shared" si="7"/>
        <v>1</v>
      </c>
      <c r="S27" s="61"/>
      <c r="T27" s="60">
        <f t="shared" si="8"/>
        <v>4</v>
      </c>
      <c r="U27" s="62">
        <f t="shared" si="9"/>
        <v>0</v>
      </c>
      <c r="V27" s="61"/>
      <c r="W27" s="60">
        <f t="shared" si="10"/>
        <v>0</v>
      </c>
      <c r="X27" s="62">
        <f t="shared" si="11"/>
        <v>0</v>
      </c>
      <c r="Y27" s="61"/>
      <c r="Z27" s="60">
        <f t="shared" si="12"/>
        <v>2</v>
      </c>
      <c r="AA27" s="62">
        <f t="shared" si="13"/>
        <v>0</v>
      </c>
      <c r="AB27" s="68"/>
      <c r="AC27" s="64">
        <f t="shared" si="14"/>
        <v>18</v>
      </c>
      <c r="AD27" s="65">
        <f t="shared" si="15"/>
        <v>0</v>
      </c>
    </row>
    <row r="28" spans="1:30" ht="10.5" customHeight="1">
      <c r="A28" s="55">
        <v>17</v>
      </c>
      <c r="B28" s="56">
        <v>2273168</v>
      </c>
      <c r="C28" s="57" t="s">
        <v>77</v>
      </c>
      <c r="D28" s="58"/>
      <c r="E28" s="58" t="s">
        <v>78</v>
      </c>
      <c r="F28" s="58" t="s">
        <v>55</v>
      </c>
      <c r="G28" s="55">
        <f t="shared" si="0"/>
        <v>1412</v>
      </c>
      <c r="H28" s="55">
        <v>763</v>
      </c>
      <c r="I28" s="55">
        <v>12</v>
      </c>
      <c r="J28" s="55">
        <v>649</v>
      </c>
      <c r="K28" s="55">
        <v>23</v>
      </c>
      <c r="L28" s="59">
        <f t="shared" si="1"/>
        <v>74</v>
      </c>
      <c r="M28" s="60">
        <f t="shared" si="2"/>
        <v>2</v>
      </c>
      <c r="N28" s="60">
        <f t="shared" si="3"/>
        <v>0</v>
      </c>
      <c r="O28" s="60">
        <f t="shared" si="4"/>
        <v>1</v>
      </c>
      <c r="P28" s="60">
        <f t="shared" si="5"/>
        <v>9</v>
      </c>
      <c r="Q28" s="60">
        <f t="shared" si="6"/>
        <v>2</v>
      </c>
      <c r="R28" s="60">
        <f t="shared" si="7"/>
        <v>1</v>
      </c>
      <c r="S28" s="61"/>
      <c r="T28" s="60">
        <f t="shared" si="8"/>
        <v>4</v>
      </c>
      <c r="U28" s="62">
        <f t="shared" si="9"/>
        <v>0</v>
      </c>
      <c r="V28" s="61"/>
      <c r="W28" s="60">
        <f t="shared" si="10"/>
        <v>0</v>
      </c>
      <c r="X28" s="62">
        <f t="shared" si="11"/>
        <v>0</v>
      </c>
      <c r="Y28" s="61"/>
      <c r="Z28" s="60">
        <f t="shared" si="12"/>
        <v>2</v>
      </c>
      <c r="AA28" s="62">
        <f t="shared" si="13"/>
        <v>0</v>
      </c>
      <c r="AB28" s="68"/>
      <c r="AC28" s="64">
        <f t="shared" si="14"/>
        <v>18</v>
      </c>
      <c r="AD28" s="65">
        <f t="shared" si="15"/>
        <v>0</v>
      </c>
    </row>
    <row r="29" spans="1:30" ht="10.5" customHeight="1">
      <c r="A29" s="55">
        <v>18</v>
      </c>
      <c r="B29" s="56">
        <v>1109823</v>
      </c>
      <c r="C29" s="57" t="s">
        <v>79</v>
      </c>
      <c r="D29" s="58"/>
      <c r="E29" s="58" t="s">
        <v>76</v>
      </c>
      <c r="F29" s="58" t="s">
        <v>65</v>
      </c>
      <c r="G29" s="55">
        <f t="shared" si="0"/>
        <v>1405</v>
      </c>
      <c r="H29" s="55">
        <v>733</v>
      </c>
      <c r="I29" s="55">
        <v>23</v>
      </c>
      <c r="J29" s="55">
        <v>672</v>
      </c>
      <c r="K29" s="55">
        <v>15</v>
      </c>
      <c r="L29" s="59">
        <f t="shared" si="1"/>
        <v>72</v>
      </c>
      <c r="M29" s="60">
        <f t="shared" si="2"/>
        <v>2</v>
      </c>
      <c r="N29" s="60">
        <f t="shared" si="3"/>
        <v>0</v>
      </c>
      <c r="O29" s="60">
        <f t="shared" si="4"/>
        <v>1</v>
      </c>
      <c r="P29" s="60">
        <f t="shared" si="5"/>
        <v>9</v>
      </c>
      <c r="Q29" s="60">
        <f t="shared" si="6"/>
        <v>2</v>
      </c>
      <c r="R29" s="60">
        <f t="shared" si="7"/>
        <v>1</v>
      </c>
      <c r="S29" s="61"/>
      <c r="T29" s="60">
        <f t="shared" si="8"/>
        <v>4</v>
      </c>
      <c r="U29" s="62">
        <f t="shared" si="9"/>
        <v>0</v>
      </c>
      <c r="V29" s="61"/>
      <c r="W29" s="60">
        <f t="shared" si="10"/>
        <v>0</v>
      </c>
      <c r="X29" s="62">
        <f t="shared" si="11"/>
        <v>0</v>
      </c>
      <c r="Y29" s="61"/>
      <c r="Z29" s="60">
        <f t="shared" si="12"/>
        <v>2</v>
      </c>
      <c r="AA29" s="62">
        <f t="shared" si="13"/>
        <v>0</v>
      </c>
      <c r="AB29" s="68"/>
      <c r="AC29" s="64">
        <f t="shared" si="14"/>
        <v>18</v>
      </c>
      <c r="AD29" s="65">
        <f t="shared" si="15"/>
        <v>0</v>
      </c>
    </row>
    <row r="30" spans="1:30" ht="10.5" customHeight="1">
      <c r="A30" s="55">
        <v>19</v>
      </c>
      <c r="B30" s="56">
        <v>2286684</v>
      </c>
      <c r="C30" s="57" t="s">
        <v>80</v>
      </c>
      <c r="D30" s="58" t="s">
        <v>58</v>
      </c>
      <c r="E30" s="58" t="s">
        <v>78</v>
      </c>
      <c r="F30" s="58" t="s">
        <v>65</v>
      </c>
      <c r="G30" s="55">
        <f t="shared" si="0"/>
        <v>1404</v>
      </c>
      <c r="H30" s="55">
        <v>757</v>
      </c>
      <c r="I30" s="55">
        <v>15</v>
      </c>
      <c r="J30" s="55">
        <v>647</v>
      </c>
      <c r="K30" s="55">
        <v>25</v>
      </c>
      <c r="L30" s="59">
        <f t="shared" si="1"/>
        <v>70</v>
      </c>
      <c r="M30" s="60">
        <f t="shared" si="2"/>
        <v>2</v>
      </c>
      <c r="N30" s="60">
        <f t="shared" si="3"/>
        <v>0</v>
      </c>
      <c r="O30" s="60">
        <f t="shared" si="4"/>
        <v>1</v>
      </c>
      <c r="P30" s="60">
        <f t="shared" si="5"/>
        <v>9</v>
      </c>
      <c r="Q30" s="60">
        <f t="shared" si="6"/>
        <v>2</v>
      </c>
      <c r="R30" s="60">
        <f t="shared" si="7"/>
        <v>1</v>
      </c>
      <c r="S30" s="61"/>
      <c r="T30" s="60">
        <f t="shared" si="8"/>
        <v>4</v>
      </c>
      <c r="U30" s="62">
        <f t="shared" si="9"/>
        <v>0</v>
      </c>
      <c r="V30" s="61"/>
      <c r="W30" s="60">
        <f t="shared" si="10"/>
        <v>0</v>
      </c>
      <c r="X30" s="62">
        <f t="shared" si="11"/>
        <v>0</v>
      </c>
      <c r="Y30" s="61"/>
      <c r="Z30" s="60">
        <f t="shared" si="12"/>
        <v>2</v>
      </c>
      <c r="AA30" s="62">
        <f t="shared" si="13"/>
        <v>0</v>
      </c>
      <c r="AB30" s="68"/>
      <c r="AC30" s="64">
        <f t="shared" si="14"/>
        <v>18</v>
      </c>
      <c r="AD30" s="65">
        <f t="shared" si="15"/>
        <v>0</v>
      </c>
    </row>
    <row r="31" spans="1:30" ht="10.5" customHeight="1">
      <c r="A31" s="55">
        <v>20</v>
      </c>
      <c r="B31" s="56">
        <v>1069948</v>
      </c>
      <c r="C31" s="57" t="s">
        <v>81</v>
      </c>
      <c r="D31" s="58" t="s">
        <v>51</v>
      </c>
      <c r="E31" s="58" t="s">
        <v>76</v>
      </c>
      <c r="F31" s="58" t="s">
        <v>47</v>
      </c>
      <c r="G31" s="55">
        <f t="shared" si="0"/>
        <v>1403</v>
      </c>
      <c r="H31" s="55">
        <v>731</v>
      </c>
      <c r="I31" s="55">
        <v>24</v>
      </c>
      <c r="J31" s="55">
        <v>672</v>
      </c>
      <c r="K31" s="55">
        <v>15</v>
      </c>
      <c r="L31" s="59">
        <f t="shared" si="1"/>
        <v>68</v>
      </c>
      <c r="M31" s="60">
        <f t="shared" si="2"/>
        <v>2</v>
      </c>
      <c r="N31" s="60">
        <f t="shared" si="3"/>
        <v>0</v>
      </c>
      <c r="O31" s="60">
        <f t="shared" si="4"/>
        <v>1</v>
      </c>
      <c r="P31" s="60">
        <f t="shared" si="5"/>
        <v>9</v>
      </c>
      <c r="Q31" s="60">
        <f t="shared" si="6"/>
        <v>2</v>
      </c>
      <c r="R31" s="60">
        <f t="shared" si="7"/>
        <v>1</v>
      </c>
      <c r="S31" s="61"/>
      <c r="T31" s="60">
        <f t="shared" si="8"/>
        <v>4</v>
      </c>
      <c r="U31" s="62">
        <f t="shared" si="9"/>
        <v>0</v>
      </c>
      <c r="V31" s="61"/>
      <c r="W31" s="60">
        <f t="shared" si="10"/>
        <v>0</v>
      </c>
      <c r="X31" s="62">
        <f t="shared" si="11"/>
        <v>0</v>
      </c>
      <c r="Y31" s="61"/>
      <c r="Z31" s="60">
        <f t="shared" si="12"/>
        <v>2</v>
      </c>
      <c r="AA31" s="62">
        <f t="shared" si="13"/>
        <v>0</v>
      </c>
      <c r="AB31" s="68"/>
      <c r="AC31" s="64">
        <f t="shared" si="14"/>
        <v>18</v>
      </c>
      <c r="AD31" s="65">
        <f t="shared" si="15"/>
        <v>0</v>
      </c>
    </row>
    <row r="32" spans="1:30" ht="10.5" customHeight="1">
      <c r="A32" s="55">
        <v>21</v>
      </c>
      <c r="B32" s="56">
        <v>2791082</v>
      </c>
      <c r="C32" s="57" t="s">
        <v>82</v>
      </c>
      <c r="D32" s="58" t="s">
        <v>51</v>
      </c>
      <c r="E32" s="58" t="s">
        <v>54</v>
      </c>
      <c r="F32" s="58" t="s">
        <v>83</v>
      </c>
      <c r="G32" s="55">
        <f t="shared" si="0"/>
        <v>1384</v>
      </c>
      <c r="H32" s="55">
        <v>740</v>
      </c>
      <c r="I32" s="55">
        <v>18</v>
      </c>
      <c r="J32" s="55">
        <v>644</v>
      </c>
      <c r="K32" s="55">
        <v>26</v>
      </c>
      <c r="L32" s="59">
        <f t="shared" si="1"/>
        <v>66</v>
      </c>
      <c r="M32" s="60">
        <f t="shared" si="2"/>
        <v>2</v>
      </c>
      <c r="N32" s="60">
        <f t="shared" si="3"/>
        <v>0</v>
      </c>
      <c r="O32" s="60">
        <f t="shared" si="4"/>
        <v>1</v>
      </c>
      <c r="P32" s="60">
        <f t="shared" si="5"/>
        <v>9</v>
      </c>
      <c r="Q32" s="60">
        <f t="shared" si="6"/>
        <v>2</v>
      </c>
      <c r="R32" s="60">
        <f t="shared" si="7"/>
        <v>1</v>
      </c>
      <c r="S32" s="61"/>
      <c r="T32" s="60">
        <f t="shared" si="8"/>
        <v>4</v>
      </c>
      <c r="U32" s="62">
        <f t="shared" si="9"/>
        <v>0</v>
      </c>
      <c r="V32" s="61"/>
      <c r="W32" s="60">
        <f t="shared" si="10"/>
        <v>0</v>
      </c>
      <c r="X32" s="62">
        <f t="shared" si="11"/>
        <v>0</v>
      </c>
      <c r="Y32" s="61"/>
      <c r="Z32" s="60">
        <f t="shared" si="12"/>
        <v>2</v>
      </c>
      <c r="AA32" s="62">
        <f t="shared" si="13"/>
        <v>0</v>
      </c>
      <c r="AB32" s="68"/>
      <c r="AC32" s="64">
        <f t="shared" si="14"/>
        <v>18</v>
      </c>
      <c r="AD32" s="65">
        <f t="shared" si="15"/>
        <v>0</v>
      </c>
    </row>
    <row r="33" spans="1:30" s="40" customFormat="1" ht="10.5" customHeight="1">
      <c r="A33" s="28">
        <v>22</v>
      </c>
      <c r="B33" s="29">
        <v>2334011</v>
      </c>
      <c r="C33" s="30" t="s">
        <v>84</v>
      </c>
      <c r="D33" s="31" t="s">
        <v>51</v>
      </c>
      <c r="E33" s="31" t="s">
        <v>85</v>
      </c>
      <c r="F33" s="31" t="s">
        <v>47</v>
      </c>
      <c r="G33" s="28">
        <f t="shared" si="0"/>
        <v>1377</v>
      </c>
      <c r="H33" s="28">
        <v>729</v>
      </c>
      <c r="I33" s="28">
        <v>26</v>
      </c>
      <c r="J33" s="28">
        <v>648</v>
      </c>
      <c r="K33" s="28">
        <v>24</v>
      </c>
      <c r="L33" s="32">
        <f t="shared" si="1"/>
        <v>64</v>
      </c>
      <c r="M33" s="69">
        <f t="shared" si="2"/>
        <v>2</v>
      </c>
      <c r="N33" s="69">
        <f t="shared" si="3"/>
        <v>0</v>
      </c>
      <c r="O33" s="69">
        <f t="shared" si="4"/>
        <v>1</v>
      </c>
      <c r="P33" s="69">
        <f t="shared" si="5"/>
        <v>9</v>
      </c>
      <c r="Q33" s="69">
        <f t="shared" si="6"/>
        <v>2</v>
      </c>
      <c r="R33" s="69">
        <f t="shared" si="7"/>
        <v>1</v>
      </c>
      <c r="S33" s="70"/>
      <c r="T33" s="69">
        <f t="shared" si="8"/>
        <v>4</v>
      </c>
      <c r="U33" s="71">
        <f t="shared" si="9"/>
        <v>0</v>
      </c>
      <c r="V33" s="70"/>
      <c r="W33" s="69">
        <f t="shared" si="10"/>
        <v>0</v>
      </c>
      <c r="X33" s="71">
        <f t="shared" si="11"/>
        <v>0</v>
      </c>
      <c r="Y33" s="70"/>
      <c r="Z33" s="69">
        <f t="shared" si="12"/>
        <v>2</v>
      </c>
      <c r="AA33" s="71">
        <f t="shared" si="13"/>
        <v>0</v>
      </c>
      <c r="AB33" s="72"/>
      <c r="AC33" s="41">
        <f t="shared" si="14"/>
        <v>18</v>
      </c>
      <c r="AD33" s="42">
        <f t="shared" si="15"/>
        <v>0</v>
      </c>
    </row>
    <row r="34" spans="1:30" ht="10.5" customHeight="1">
      <c r="A34" s="55">
        <v>23</v>
      </c>
      <c r="B34" s="56">
        <v>1140101</v>
      </c>
      <c r="C34" s="57" t="s">
        <v>86</v>
      </c>
      <c r="D34" s="58" t="s">
        <v>58</v>
      </c>
      <c r="E34" s="58" t="s">
        <v>78</v>
      </c>
      <c r="F34" s="58" t="s">
        <v>47</v>
      </c>
      <c r="G34" s="55">
        <f t="shared" si="0"/>
        <v>1376</v>
      </c>
      <c r="H34" s="55">
        <v>708</v>
      </c>
      <c r="I34" s="55">
        <v>28</v>
      </c>
      <c r="J34" s="55">
        <v>668</v>
      </c>
      <c r="K34" s="55">
        <v>19</v>
      </c>
      <c r="L34" s="59">
        <f t="shared" si="1"/>
        <v>62</v>
      </c>
      <c r="M34" s="60">
        <f t="shared" si="2"/>
        <v>2</v>
      </c>
      <c r="N34" s="60">
        <f t="shared" si="3"/>
        <v>0</v>
      </c>
      <c r="O34" s="60">
        <f t="shared" si="4"/>
        <v>1</v>
      </c>
      <c r="P34" s="60">
        <f t="shared" si="5"/>
        <v>9</v>
      </c>
      <c r="Q34" s="60">
        <f t="shared" si="6"/>
        <v>2</v>
      </c>
      <c r="R34" s="60">
        <f t="shared" si="7"/>
        <v>1</v>
      </c>
      <c r="S34" s="61"/>
      <c r="T34" s="60">
        <f t="shared" si="8"/>
        <v>4</v>
      </c>
      <c r="U34" s="62">
        <f t="shared" si="9"/>
        <v>0</v>
      </c>
      <c r="V34" s="61"/>
      <c r="W34" s="60">
        <f t="shared" si="10"/>
        <v>0</v>
      </c>
      <c r="X34" s="62">
        <f t="shared" si="11"/>
        <v>0</v>
      </c>
      <c r="Y34" s="61"/>
      <c r="Z34" s="60">
        <f t="shared" si="12"/>
        <v>2</v>
      </c>
      <c r="AA34" s="62">
        <f t="shared" si="13"/>
        <v>0</v>
      </c>
      <c r="AB34" s="68"/>
      <c r="AC34" s="64">
        <f t="shared" si="14"/>
        <v>18</v>
      </c>
      <c r="AD34" s="65">
        <f t="shared" si="15"/>
        <v>0</v>
      </c>
    </row>
    <row r="35" spans="1:30" ht="10.5" customHeight="1">
      <c r="A35" s="55">
        <v>24</v>
      </c>
      <c r="B35" s="56">
        <v>1051068</v>
      </c>
      <c r="C35" s="57" t="s">
        <v>87</v>
      </c>
      <c r="D35" s="58" t="s">
        <v>51</v>
      </c>
      <c r="E35" s="58" t="s">
        <v>78</v>
      </c>
      <c r="F35" s="58" t="s">
        <v>55</v>
      </c>
      <c r="G35" s="55">
        <f t="shared" si="0"/>
        <v>1374</v>
      </c>
      <c r="H35" s="55">
        <v>730</v>
      </c>
      <c r="I35" s="55">
        <v>25</v>
      </c>
      <c r="J35" s="55">
        <v>644</v>
      </c>
      <c r="K35" s="55">
        <v>26</v>
      </c>
      <c r="L35" s="59">
        <f t="shared" si="1"/>
        <v>60</v>
      </c>
      <c r="M35" s="60">
        <f t="shared" si="2"/>
        <v>2</v>
      </c>
      <c r="N35" s="60">
        <f t="shared" si="3"/>
        <v>0</v>
      </c>
      <c r="O35" s="60">
        <f t="shared" si="4"/>
        <v>1</v>
      </c>
      <c r="P35" s="60">
        <f t="shared" si="5"/>
        <v>9</v>
      </c>
      <c r="Q35" s="60">
        <f t="shared" si="6"/>
        <v>2</v>
      </c>
      <c r="R35" s="60">
        <f t="shared" si="7"/>
        <v>1</v>
      </c>
      <c r="S35" s="61"/>
      <c r="T35" s="60">
        <f t="shared" si="8"/>
        <v>4</v>
      </c>
      <c r="U35" s="62">
        <f t="shared" si="9"/>
        <v>0</v>
      </c>
      <c r="V35" s="61"/>
      <c r="W35" s="60">
        <f t="shared" si="10"/>
        <v>0</v>
      </c>
      <c r="X35" s="62">
        <f t="shared" si="11"/>
        <v>0</v>
      </c>
      <c r="Y35" s="61"/>
      <c r="Z35" s="60">
        <f t="shared" si="12"/>
        <v>2</v>
      </c>
      <c r="AA35" s="62">
        <f t="shared" si="13"/>
        <v>0</v>
      </c>
      <c r="AB35" s="68"/>
      <c r="AC35" s="64">
        <f t="shared" si="14"/>
        <v>18</v>
      </c>
      <c r="AD35" s="65">
        <f t="shared" si="15"/>
        <v>0</v>
      </c>
    </row>
    <row r="36" spans="1:30" ht="10.5" customHeight="1">
      <c r="A36" s="55">
        <v>24</v>
      </c>
      <c r="B36" s="56">
        <v>2600526</v>
      </c>
      <c r="C36" s="57" t="s">
        <v>88</v>
      </c>
      <c r="D36" s="58" t="s">
        <v>58</v>
      </c>
      <c r="E36" s="58" t="s">
        <v>54</v>
      </c>
      <c r="F36" s="58" t="s">
        <v>47</v>
      </c>
      <c r="G36" s="55">
        <f t="shared" si="0"/>
        <v>1374</v>
      </c>
      <c r="H36" s="55">
        <v>737</v>
      </c>
      <c r="I36" s="55">
        <v>20</v>
      </c>
      <c r="J36" s="55">
        <v>637</v>
      </c>
      <c r="K36" s="55">
        <v>29</v>
      </c>
      <c r="L36" s="59">
        <f t="shared" si="1"/>
        <v>60</v>
      </c>
      <c r="M36" s="60">
        <f t="shared" si="2"/>
        <v>2</v>
      </c>
      <c r="N36" s="60">
        <f t="shared" si="3"/>
        <v>0</v>
      </c>
      <c r="O36" s="60">
        <f t="shared" si="4"/>
        <v>1</v>
      </c>
      <c r="P36" s="60">
        <f t="shared" si="5"/>
        <v>9</v>
      </c>
      <c r="Q36" s="60">
        <f t="shared" si="6"/>
        <v>2</v>
      </c>
      <c r="R36" s="60">
        <f t="shared" si="7"/>
        <v>1</v>
      </c>
      <c r="S36" s="61"/>
      <c r="T36" s="60">
        <f t="shared" si="8"/>
        <v>4</v>
      </c>
      <c r="U36" s="62">
        <f t="shared" si="9"/>
        <v>0</v>
      </c>
      <c r="V36" s="61"/>
      <c r="W36" s="60">
        <f t="shared" si="10"/>
        <v>0</v>
      </c>
      <c r="X36" s="62">
        <f t="shared" si="11"/>
        <v>0</v>
      </c>
      <c r="Y36" s="61"/>
      <c r="Z36" s="60">
        <f t="shared" si="12"/>
        <v>2</v>
      </c>
      <c r="AA36" s="62">
        <f t="shared" si="13"/>
        <v>0</v>
      </c>
      <c r="AB36" s="68"/>
      <c r="AC36" s="64">
        <f t="shared" si="14"/>
        <v>18</v>
      </c>
      <c r="AD36" s="65">
        <f t="shared" si="15"/>
        <v>0</v>
      </c>
    </row>
    <row r="37" spans="1:30" ht="10.5" customHeight="1">
      <c r="A37" s="55">
        <v>26</v>
      </c>
      <c r="B37" s="56">
        <v>2692642</v>
      </c>
      <c r="C37" s="57" t="s">
        <v>89</v>
      </c>
      <c r="D37" s="58" t="s">
        <v>58</v>
      </c>
      <c r="E37" s="58" t="s">
        <v>76</v>
      </c>
      <c r="F37" s="58" t="s">
        <v>69</v>
      </c>
      <c r="G37" s="55">
        <f t="shared" si="0"/>
        <v>1363</v>
      </c>
      <c r="H37" s="55">
        <v>738</v>
      </c>
      <c r="I37" s="55">
        <v>19</v>
      </c>
      <c r="J37" s="55">
        <v>625</v>
      </c>
      <c r="K37" s="55">
        <v>32</v>
      </c>
      <c r="L37" s="59">
        <f t="shared" si="1"/>
        <v>56</v>
      </c>
      <c r="M37" s="60">
        <f t="shared" si="2"/>
        <v>2</v>
      </c>
      <c r="N37" s="60">
        <f t="shared" si="3"/>
        <v>0</v>
      </c>
      <c r="O37" s="60">
        <f t="shared" si="4"/>
        <v>1</v>
      </c>
      <c r="P37" s="60">
        <f t="shared" si="5"/>
        <v>9</v>
      </c>
      <c r="Q37" s="60">
        <f t="shared" si="6"/>
        <v>2</v>
      </c>
      <c r="R37" s="60">
        <f t="shared" si="7"/>
        <v>1</v>
      </c>
      <c r="S37" s="61"/>
      <c r="T37" s="60">
        <f t="shared" si="8"/>
        <v>4</v>
      </c>
      <c r="U37" s="62">
        <f t="shared" si="9"/>
        <v>0</v>
      </c>
      <c r="V37" s="61"/>
      <c r="W37" s="60">
        <f t="shared" si="10"/>
        <v>0</v>
      </c>
      <c r="X37" s="62">
        <f t="shared" si="11"/>
        <v>0</v>
      </c>
      <c r="Y37" s="61"/>
      <c r="Z37" s="60">
        <f t="shared" si="12"/>
        <v>2</v>
      </c>
      <c r="AA37" s="62">
        <f t="shared" si="13"/>
        <v>0</v>
      </c>
      <c r="AB37" s="68"/>
      <c r="AC37" s="64">
        <f t="shared" si="14"/>
        <v>18</v>
      </c>
      <c r="AD37" s="65">
        <f t="shared" si="15"/>
        <v>0</v>
      </c>
    </row>
    <row r="38" spans="1:30" ht="10.5" customHeight="1">
      <c r="A38" s="55">
        <v>27</v>
      </c>
      <c r="B38" s="58">
        <v>1059031</v>
      </c>
      <c r="C38" s="73" t="s">
        <v>90</v>
      </c>
      <c r="D38" s="58" t="s">
        <v>51</v>
      </c>
      <c r="E38" s="58" t="s">
        <v>78</v>
      </c>
      <c r="F38" s="58" t="s">
        <v>55</v>
      </c>
      <c r="G38" s="55">
        <f t="shared" si="0"/>
        <v>1360</v>
      </c>
      <c r="H38" s="55">
        <v>700</v>
      </c>
      <c r="I38" s="55">
        <v>31</v>
      </c>
      <c r="J38" s="55">
        <v>660</v>
      </c>
      <c r="K38" s="55">
        <v>21</v>
      </c>
      <c r="L38" s="59">
        <f t="shared" si="1"/>
        <v>54</v>
      </c>
      <c r="M38" s="60">
        <f t="shared" si="2"/>
        <v>2</v>
      </c>
      <c r="N38" s="60">
        <f t="shared" si="3"/>
        <v>0</v>
      </c>
      <c r="O38" s="60">
        <f t="shared" si="4"/>
        <v>1</v>
      </c>
      <c r="P38" s="60">
        <f t="shared" si="5"/>
        <v>9</v>
      </c>
      <c r="Q38" s="60">
        <f t="shared" si="6"/>
        <v>2</v>
      </c>
      <c r="R38" s="60">
        <f t="shared" si="7"/>
        <v>1</v>
      </c>
      <c r="S38" s="61"/>
      <c r="T38" s="60">
        <f t="shared" si="8"/>
        <v>4</v>
      </c>
      <c r="U38" s="62">
        <f t="shared" si="9"/>
        <v>0</v>
      </c>
      <c r="V38" s="61"/>
      <c r="W38" s="60">
        <f t="shared" si="10"/>
        <v>0</v>
      </c>
      <c r="X38" s="62">
        <f t="shared" si="11"/>
        <v>0</v>
      </c>
      <c r="Y38" s="61"/>
      <c r="Z38" s="60">
        <f t="shared" si="12"/>
        <v>2</v>
      </c>
      <c r="AA38" s="62">
        <f t="shared" si="13"/>
        <v>0</v>
      </c>
      <c r="AB38" s="68"/>
      <c r="AC38" s="64">
        <f t="shared" si="14"/>
        <v>18</v>
      </c>
      <c r="AD38" s="65">
        <f t="shared" si="15"/>
        <v>0</v>
      </c>
    </row>
    <row r="39" spans="1:30" ht="10.5" customHeight="1">
      <c r="A39" s="55">
        <v>28</v>
      </c>
      <c r="B39" s="56">
        <v>1165108</v>
      </c>
      <c r="C39" s="57" t="s">
        <v>91</v>
      </c>
      <c r="D39" s="58"/>
      <c r="E39" s="58" t="s">
        <v>54</v>
      </c>
      <c r="F39" s="58" t="s">
        <v>47</v>
      </c>
      <c r="G39" s="55">
        <f t="shared" si="0"/>
        <v>1351</v>
      </c>
      <c r="H39" s="55">
        <v>726</v>
      </c>
      <c r="I39" s="55">
        <v>27</v>
      </c>
      <c r="J39" s="55">
        <v>625</v>
      </c>
      <c r="K39" s="55">
        <v>32</v>
      </c>
      <c r="L39" s="59">
        <f t="shared" si="1"/>
        <v>52</v>
      </c>
      <c r="M39" s="60">
        <f t="shared" si="2"/>
        <v>2</v>
      </c>
      <c r="N39" s="60">
        <f t="shared" si="3"/>
        <v>0</v>
      </c>
      <c r="O39" s="60">
        <f t="shared" si="4"/>
        <v>1</v>
      </c>
      <c r="P39" s="60">
        <f t="shared" si="5"/>
        <v>9</v>
      </c>
      <c r="Q39" s="60">
        <f t="shared" si="6"/>
        <v>2</v>
      </c>
      <c r="R39" s="60">
        <f t="shared" si="7"/>
        <v>1</v>
      </c>
      <c r="S39" s="61"/>
      <c r="T39" s="60">
        <f t="shared" si="8"/>
        <v>4</v>
      </c>
      <c r="U39" s="62">
        <f t="shared" si="9"/>
        <v>0</v>
      </c>
      <c r="V39" s="61"/>
      <c r="W39" s="60">
        <f t="shared" si="10"/>
        <v>0</v>
      </c>
      <c r="X39" s="62">
        <f t="shared" si="11"/>
        <v>0</v>
      </c>
      <c r="Y39" s="61"/>
      <c r="Z39" s="60">
        <f t="shared" si="12"/>
        <v>2</v>
      </c>
      <c r="AA39" s="62">
        <f t="shared" si="13"/>
        <v>0</v>
      </c>
      <c r="AB39" s="68"/>
      <c r="AC39" s="64">
        <f t="shared" si="14"/>
        <v>18</v>
      </c>
      <c r="AD39" s="65">
        <f t="shared" si="15"/>
        <v>0</v>
      </c>
    </row>
    <row r="40" spans="1:30" ht="10.5" customHeight="1">
      <c r="A40" s="55">
        <v>29</v>
      </c>
      <c r="B40" s="56">
        <v>1059951</v>
      </c>
      <c r="C40" s="74" t="s">
        <v>92</v>
      </c>
      <c r="D40" s="58" t="s">
        <v>51</v>
      </c>
      <c r="E40" s="58" t="s">
        <v>76</v>
      </c>
      <c r="F40" s="58" t="s">
        <v>69</v>
      </c>
      <c r="G40" s="55">
        <f t="shared" si="0"/>
        <v>1345</v>
      </c>
      <c r="H40" s="55">
        <v>676</v>
      </c>
      <c r="I40" s="55">
        <v>39</v>
      </c>
      <c r="J40" s="55">
        <v>669</v>
      </c>
      <c r="K40" s="55">
        <v>18</v>
      </c>
      <c r="L40" s="59">
        <f t="shared" si="1"/>
        <v>50</v>
      </c>
      <c r="M40" s="60">
        <f t="shared" si="2"/>
        <v>2</v>
      </c>
      <c r="N40" s="60">
        <f t="shared" si="3"/>
        <v>0</v>
      </c>
      <c r="O40" s="60">
        <f t="shared" si="4"/>
        <v>1</v>
      </c>
      <c r="P40" s="60">
        <f t="shared" si="5"/>
        <v>9</v>
      </c>
      <c r="Q40" s="60">
        <f t="shared" si="6"/>
        <v>2</v>
      </c>
      <c r="R40" s="60">
        <f t="shared" si="7"/>
        <v>1</v>
      </c>
      <c r="S40" s="61"/>
      <c r="T40" s="60">
        <f t="shared" si="8"/>
        <v>4</v>
      </c>
      <c r="U40" s="62">
        <f t="shared" si="9"/>
        <v>0</v>
      </c>
      <c r="V40" s="61"/>
      <c r="W40" s="60">
        <f t="shared" si="10"/>
        <v>0</v>
      </c>
      <c r="X40" s="62">
        <f t="shared" si="11"/>
        <v>0</v>
      </c>
      <c r="Y40" s="61"/>
      <c r="Z40" s="60">
        <f t="shared" si="12"/>
        <v>2</v>
      </c>
      <c r="AA40" s="62">
        <f t="shared" si="13"/>
        <v>0</v>
      </c>
      <c r="AB40" s="68"/>
      <c r="AC40" s="64">
        <f t="shared" si="14"/>
        <v>18</v>
      </c>
      <c r="AD40" s="65">
        <f t="shared" si="15"/>
        <v>0</v>
      </c>
    </row>
    <row r="41" spans="1:30" s="40" customFormat="1" ht="10.5" customHeight="1">
      <c r="A41" s="28">
        <v>30</v>
      </c>
      <c r="B41" s="29">
        <v>1383493</v>
      </c>
      <c r="C41" s="30" t="s">
        <v>93</v>
      </c>
      <c r="D41" s="31"/>
      <c r="E41" s="31" t="s">
        <v>94</v>
      </c>
      <c r="F41" s="31" t="s">
        <v>47</v>
      </c>
      <c r="G41" s="28">
        <f t="shared" si="0"/>
        <v>1334</v>
      </c>
      <c r="H41" s="28">
        <v>735</v>
      </c>
      <c r="I41" s="28">
        <v>22</v>
      </c>
      <c r="J41" s="28">
        <v>599</v>
      </c>
      <c r="K41" s="28">
        <v>37</v>
      </c>
      <c r="L41" s="32">
        <f t="shared" si="1"/>
        <v>48</v>
      </c>
      <c r="M41" s="69">
        <f t="shared" si="2"/>
        <v>2</v>
      </c>
      <c r="N41" s="69">
        <f t="shared" si="3"/>
        <v>0</v>
      </c>
      <c r="O41" s="69">
        <f t="shared" si="4"/>
        <v>1</v>
      </c>
      <c r="P41" s="69">
        <f t="shared" si="5"/>
        <v>9</v>
      </c>
      <c r="Q41" s="69">
        <f t="shared" si="6"/>
        <v>2</v>
      </c>
      <c r="R41" s="69">
        <f t="shared" si="7"/>
        <v>1</v>
      </c>
      <c r="S41" s="70"/>
      <c r="T41" s="69">
        <f t="shared" si="8"/>
        <v>4</v>
      </c>
      <c r="U41" s="71">
        <f t="shared" si="9"/>
        <v>0</v>
      </c>
      <c r="V41" s="70"/>
      <c r="W41" s="69">
        <f t="shared" si="10"/>
        <v>0</v>
      </c>
      <c r="X41" s="71">
        <f t="shared" si="11"/>
        <v>0</v>
      </c>
      <c r="Y41" s="70"/>
      <c r="Z41" s="69">
        <f t="shared" si="12"/>
        <v>2</v>
      </c>
      <c r="AA41" s="71">
        <f t="shared" si="13"/>
        <v>0</v>
      </c>
      <c r="AB41" s="72"/>
      <c r="AC41" s="41">
        <f t="shared" si="14"/>
        <v>18</v>
      </c>
      <c r="AD41" s="42">
        <f t="shared" si="15"/>
        <v>0</v>
      </c>
    </row>
    <row r="42" spans="1:30" ht="10.5" customHeight="1">
      <c r="A42" s="55">
        <v>31</v>
      </c>
      <c r="B42" s="56">
        <v>1262212</v>
      </c>
      <c r="C42" s="57" t="s">
        <v>95</v>
      </c>
      <c r="D42" s="58"/>
      <c r="E42" s="58" t="s">
        <v>96</v>
      </c>
      <c r="F42" s="58" t="s">
        <v>47</v>
      </c>
      <c r="G42" s="55">
        <f t="shared" si="0"/>
        <v>1318</v>
      </c>
      <c r="H42" s="55">
        <v>681</v>
      </c>
      <c r="I42" s="55">
        <v>38</v>
      </c>
      <c r="J42" s="55">
        <v>637</v>
      </c>
      <c r="K42" s="55">
        <v>29</v>
      </c>
      <c r="L42" s="59">
        <f t="shared" si="1"/>
        <v>46</v>
      </c>
      <c r="M42" s="60">
        <f t="shared" si="2"/>
        <v>2</v>
      </c>
      <c r="N42" s="60">
        <f t="shared" si="3"/>
        <v>0</v>
      </c>
      <c r="O42" s="60">
        <f t="shared" si="4"/>
        <v>1</v>
      </c>
      <c r="P42" s="60">
        <f t="shared" si="5"/>
        <v>9</v>
      </c>
      <c r="Q42" s="60">
        <f t="shared" si="6"/>
        <v>2</v>
      </c>
      <c r="R42" s="60">
        <f t="shared" si="7"/>
        <v>1</v>
      </c>
      <c r="S42" s="61"/>
      <c r="T42" s="60">
        <f t="shared" si="8"/>
        <v>4</v>
      </c>
      <c r="U42" s="62">
        <f t="shared" si="9"/>
        <v>0</v>
      </c>
      <c r="V42" s="61"/>
      <c r="W42" s="60">
        <f t="shared" si="10"/>
        <v>0</v>
      </c>
      <c r="X42" s="62">
        <f t="shared" si="11"/>
        <v>0</v>
      </c>
      <c r="Y42" s="61"/>
      <c r="Z42" s="60">
        <f t="shared" si="12"/>
        <v>2</v>
      </c>
      <c r="AA42" s="62">
        <f t="shared" si="13"/>
        <v>0</v>
      </c>
      <c r="AB42" s="68"/>
      <c r="AC42" s="64">
        <f t="shared" si="14"/>
        <v>18</v>
      </c>
      <c r="AD42" s="65">
        <f t="shared" si="15"/>
        <v>0</v>
      </c>
    </row>
    <row r="43" spans="1:30" ht="10.5" customHeight="1">
      <c r="A43" s="55">
        <v>32</v>
      </c>
      <c r="B43" s="56">
        <v>2189545</v>
      </c>
      <c r="C43" s="57" t="s">
        <v>97</v>
      </c>
      <c r="D43" s="58" t="s">
        <v>58</v>
      </c>
      <c r="E43" s="58" t="s">
        <v>78</v>
      </c>
      <c r="F43" s="58" t="s">
        <v>65</v>
      </c>
      <c r="G43" s="55">
        <f t="shared" si="0"/>
        <v>1306</v>
      </c>
      <c r="H43" s="55">
        <v>666</v>
      </c>
      <c r="I43" s="55">
        <v>41</v>
      </c>
      <c r="J43" s="55">
        <v>640</v>
      </c>
      <c r="K43" s="55">
        <v>28</v>
      </c>
      <c r="L43" s="59">
        <f t="shared" si="1"/>
        <v>44</v>
      </c>
      <c r="M43" s="60">
        <f t="shared" si="2"/>
        <v>2</v>
      </c>
      <c r="N43" s="60">
        <f t="shared" si="3"/>
        <v>0</v>
      </c>
      <c r="O43" s="60">
        <f t="shared" si="4"/>
        <v>1</v>
      </c>
      <c r="P43" s="60">
        <f t="shared" si="5"/>
        <v>9</v>
      </c>
      <c r="Q43" s="60">
        <f t="shared" si="6"/>
        <v>2</v>
      </c>
      <c r="R43" s="60">
        <f t="shared" si="7"/>
        <v>1</v>
      </c>
      <c r="S43" s="61"/>
      <c r="T43" s="60">
        <f t="shared" si="8"/>
        <v>4</v>
      </c>
      <c r="U43" s="62">
        <f t="shared" si="9"/>
        <v>0</v>
      </c>
      <c r="V43" s="61"/>
      <c r="W43" s="60">
        <f t="shared" si="10"/>
        <v>0</v>
      </c>
      <c r="X43" s="62">
        <f t="shared" si="11"/>
        <v>0</v>
      </c>
      <c r="Y43" s="61"/>
      <c r="Z43" s="60">
        <f t="shared" si="12"/>
        <v>2</v>
      </c>
      <c r="AA43" s="62">
        <f t="shared" si="13"/>
        <v>0</v>
      </c>
      <c r="AB43" s="68"/>
      <c r="AC43" s="64">
        <f t="shared" si="14"/>
        <v>18</v>
      </c>
      <c r="AD43" s="65">
        <f t="shared" si="15"/>
        <v>0</v>
      </c>
    </row>
    <row r="44" spans="1:30" ht="10.5" customHeight="1">
      <c r="A44" s="55">
        <v>33</v>
      </c>
      <c r="B44" s="56">
        <v>1085642</v>
      </c>
      <c r="C44" s="57" t="s">
        <v>98</v>
      </c>
      <c r="D44" s="58" t="s">
        <v>51</v>
      </c>
      <c r="E44" s="58" t="s">
        <v>99</v>
      </c>
      <c r="F44" s="58" t="s">
        <v>65</v>
      </c>
      <c r="G44" s="55">
        <f aca="true" t="shared" si="16" ref="G44:G64">H44+J44</f>
        <v>1305</v>
      </c>
      <c r="H44" s="55">
        <v>648</v>
      </c>
      <c r="I44" s="55">
        <v>44</v>
      </c>
      <c r="J44" s="55">
        <v>657</v>
      </c>
      <c r="K44" s="55">
        <v>22</v>
      </c>
      <c r="L44" s="59">
        <f aca="true" t="shared" si="17" ref="L44:L64">$L$8-2*(A44-1)</f>
        <v>42</v>
      </c>
      <c r="M44" s="60">
        <f aca="true" t="shared" si="18" ref="M44:M64">$E$7</f>
        <v>2</v>
      </c>
      <c r="N44" s="60">
        <f aca="true" t="shared" si="19" ref="N44:N64">$G$7</f>
        <v>0</v>
      </c>
      <c r="O44" s="60">
        <f aca="true" t="shared" si="20" ref="O44:O64">$I$7</f>
        <v>1</v>
      </c>
      <c r="P44" s="60">
        <f aca="true" t="shared" si="21" ref="P44:P64">$K$7</f>
        <v>9</v>
      </c>
      <c r="Q44" s="60">
        <f aca="true" t="shared" si="22" ref="Q44:Q64">$A$8</f>
        <v>2</v>
      </c>
      <c r="R44" s="60">
        <f aca="true" t="shared" si="23" ref="R44:R64">$N$8</f>
        <v>1</v>
      </c>
      <c r="S44" s="61"/>
      <c r="T44" s="60">
        <f aca="true" t="shared" si="24" ref="T44:T64">IF(M44&lt;10,MIN(10,M44*2),IF(M44&gt;10*Q44*R44,10*Q44*R44,M44))</f>
        <v>4</v>
      </c>
      <c r="U44" s="62">
        <f aca="true" t="shared" si="25" ref="U44:U64">S44*T44</f>
        <v>0</v>
      </c>
      <c r="V44" s="61"/>
      <c r="W44" s="60">
        <f aca="true" t="shared" si="26" ref="W44:W64">IF(N44&lt;15,MIN(15,N44*2),IF(N44&gt;15*Q44*R44,15*Q44*R44,N44))</f>
        <v>0</v>
      </c>
      <c r="X44" s="62">
        <f aca="true" t="shared" si="27" ref="X44:X64">V44*W44</f>
        <v>0</v>
      </c>
      <c r="Y44" s="61"/>
      <c r="Z44" s="60">
        <f aca="true" t="shared" si="28" ref="Z44:Z64">IF(O44&lt;20,MIN(20,O44*2),IF(O44&gt;20*Q44*R44,20*Q44*R44,O44))</f>
        <v>2</v>
      </c>
      <c r="AA44" s="62">
        <f aca="true" t="shared" si="29" ref="AA44:AA64">Y44*Z44</f>
        <v>0</v>
      </c>
      <c r="AB44" s="68"/>
      <c r="AC44" s="64">
        <f aca="true" t="shared" si="30" ref="AC44:AC75">IF(P44&lt;40,MIN(40,P44*2),IF(P44&gt;40*Q44*R44,40*Q44*R44,P44))</f>
        <v>18</v>
      </c>
      <c r="AD44" s="65">
        <f aca="true" t="shared" si="31" ref="AD44:AD75">AB44*AC44</f>
        <v>0</v>
      </c>
    </row>
    <row r="45" spans="1:30" ht="10.5" customHeight="1">
      <c r="A45" s="55">
        <v>34</v>
      </c>
      <c r="B45" s="56">
        <v>2692671</v>
      </c>
      <c r="C45" s="57" t="s">
        <v>100</v>
      </c>
      <c r="D45" s="58" t="s">
        <v>58</v>
      </c>
      <c r="E45" s="58" t="s">
        <v>94</v>
      </c>
      <c r="F45" s="58" t="s">
        <v>69</v>
      </c>
      <c r="G45" s="55">
        <f t="shared" si="16"/>
        <v>1303</v>
      </c>
      <c r="H45" s="55">
        <v>772</v>
      </c>
      <c r="I45" s="55">
        <v>11</v>
      </c>
      <c r="J45" s="55">
        <v>531</v>
      </c>
      <c r="K45" s="55">
        <v>49</v>
      </c>
      <c r="L45" s="59">
        <f t="shared" si="17"/>
        <v>40</v>
      </c>
      <c r="M45" s="60">
        <f t="shared" si="18"/>
        <v>2</v>
      </c>
      <c r="N45" s="60">
        <f t="shared" si="19"/>
        <v>0</v>
      </c>
      <c r="O45" s="60">
        <f t="shared" si="20"/>
        <v>1</v>
      </c>
      <c r="P45" s="60">
        <f t="shared" si="21"/>
        <v>9</v>
      </c>
      <c r="Q45" s="60">
        <f t="shared" si="22"/>
        <v>2</v>
      </c>
      <c r="R45" s="60">
        <f t="shared" si="23"/>
        <v>1</v>
      </c>
      <c r="S45" s="61"/>
      <c r="T45" s="60">
        <f t="shared" si="24"/>
        <v>4</v>
      </c>
      <c r="U45" s="62">
        <f t="shared" si="25"/>
        <v>0</v>
      </c>
      <c r="V45" s="61"/>
      <c r="W45" s="60">
        <f t="shared" si="26"/>
        <v>0</v>
      </c>
      <c r="X45" s="62">
        <f t="shared" si="27"/>
        <v>0</v>
      </c>
      <c r="Y45" s="61"/>
      <c r="Z45" s="60">
        <f t="shared" si="28"/>
        <v>2</v>
      </c>
      <c r="AA45" s="62">
        <f t="shared" si="29"/>
        <v>0</v>
      </c>
      <c r="AB45" s="68"/>
      <c r="AC45" s="64">
        <f t="shared" si="30"/>
        <v>18</v>
      </c>
      <c r="AD45" s="65">
        <f t="shared" si="31"/>
        <v>0</v>
      </c>
    </row>
    <row r="46" spans="1:30" ht="10.5" customHeight="1">
      <c r="A46" s="55">
        <v>35</v>
      </c>
      <c r="B46" s="56">
        <v>2692651</v>
      </c>
      <c r="C46" s="57" t="s">
        <v>101</v>
      </c>
      <c r="D46" s="58"/>
      <c r="E46" s="58" t="s">
        <v>94</v>
      </c>
      <c r="F46" s="58" t="s">
        <v>69</v>
      </c>
      <c r="G46" s="55">
        <f t="shared" si="16"/>
        <v>1301</v>
      </c>
      <c r="H46" s="55">
        <v>706</v>
      </c>
      <c r="I46" s="55">
        <v>29</v>
      </c>
      <c r="J46" s="55">
        <v>595</v>
      </c>
      <c r="K46" s="55">
        <v>38</v>
      </c>
      <c r="L46" s="59">
        <f t="shared" si="17"/>
        <v>38</v>
      </c>
      <c r="M46" s="60">
        <f t="shared" si="18"/>
        <v>2</v>
      </c>
      <c r="N46" s="60">
        <f t="shared" si="19"/>
        <v>0</v>
      </c>
      <c r="O46" s="60">
        <f t="shared" si="20"/>
        <v>1</v>
      </c>
      <c r="P46" s="60">
        <f t="shared" si="21"/>
        <v>9</v>
      </c>
      <c r="Q46" s="60">
        <f t="shared" si="22"/>
        <v>2</v>
      </c>
      <c r="R46" s="60">
        <f t="shared" si="23"/>
        <v>1</v>
      </c>
      <c r="S46" s="61"/>
      <c r="T46" s="60">
        <f t="shared" si="24"/>
        <v>4</v>
      </c>
      <c r="U46" s="62">
        <f t="shared" si="25"/>
        <v>0</v>
      </c>
      <c r="V46" s="61"/>
      <c r="W46" s="60">
        <f t="shared" si="26"/>
        <v>0</v>
      </c>
      <c r="X46" s="62">
        <f t="shared" si="27"/>
        <v>0</v>
      </c>
      <c r="Y46" s="61"/>
      <c r="Z46" s="60">
        <f t="shared" si="28"/>
        <v>2</v>
      </c>
      <c r="AA46" s="62">
        <f t="shared" si="29"/>
        <v>0</v>
      </c>
      <c r="AB46" s="68"/>
      <c r="AC46" s="64">
        <f t="shared" si="30"/>
        <v>18</v>
      </c>
      <c r="AD46" s="65">
        <f t="shared" si="31"/>
        <v>0</v>
      </c>
    </row>
    <row r="47" spans="1:30" ht="10.5" customHeight="1">
      <c r="A47" s="55">
        <v>36</v>
      </c>
      <c r="B47" s="56">
        <v>1332109</v>
      </c>
      <c r="C47" s="57" t="s">
        <v>102</v>
      </c>
      <c r="D47" s="58"/>
      <c r="E47" s="58" t="s">
        <v>99</v>
      </c>
      <c r="F47" s="58" t="s">
        <v>47</v>
      </c>
      <c r="G47" s="55">
        <f t="shared" si="16"/>
        <v>1299</v>
      </c>
      <c r="H47" s="55">
        <v>629</v>
      </c>
      <c r="I47" s="55">
        <v>47</v>
      </c>
      <c r="J47" s="55">
        <v>670</v>
      </c>
      <c r="K47" s="55">
        <v>17</v>
      </c>
      <c r="L47" s="59">
        <f t="shared" si="17"/>
        <v>36</v>
      </c>
      <c r="M47" s="60">
        <f t="shared" si="18"/>
        <v>2</v>
      </c>
      <c r="N47" s="60">
        <f t="shared" si="19"/>
        <v>0</v>
      </c>
      <c r="O47" s="60">
        <f t="shared" si="20"/>
        <v>1</v>
      </c>
      <c r="P47" s="60">
        <f t="shared" si="21"/>
        <v>9</v>
      </c>
      <c r="Q47" s="60">
        <f t="shared" si="22"/>
        <v>2</v>
      </c>
      <c r="R47" s="60">
        <f t="shared" si="23"/>
        <v>1</v>
      </c>
      <c r="S47" s="61"/>
      <c r="T47" s="60">
        <f t="shared" si="24"/>
        <v>4</v>
      </c>
      <c r="U47" s="62">
        <f t="shared" si="25"/>
        <v>0</v>
      </c>
      <c r="V47" s="61"/>
      <c r="W47" s="60">
        <f t="shared" si="26"/>
        <v>0</v>
      </c>
      <c r="X47" s="62">
        <f t="shared" si="27"/>
        <v>0</v>
      </c>
      <c r="Y47" s="61"/>
      <c r="Z47" s="60">
        <f t="shared" si="28"/>
        <v>2</v>
      </c>
      <c r="AA47" s="62">
        <f t="shared" si="29"/>
        <v>0</v>
      </c>
      <c r="AB47" s="68"/>
      <c r="AC47" s="64">
        <f t="shared" si="30"/>
        <v>18</v>
      </c>
      <c r="AD47" s="65">
        <f t="shared" si="31"/>
        <v>0</v>
      </c>
    </row>
    <row r="48" spans="1:30" ht="10.5" customHeight="1">
      <c r="A48" s="55">
        <v>37</v>
      </c>
      <c r="B48" s="56">
        <v>2308963</v>
      </c>
      <c r="C48" s="57" t="s">
        <v>103</v>
      </c>
      <c r="D48" s="58" t="s">
        <v>58</v>
      </c>
      <c r="E48" s="58" t="s">
        <v>94</v>
      </c>
      <c r="F48" s="58" t="s">
        <v>67</v>
      </c>
      <c r="G48" s="55">
        <f t="shared" si="16"/>
        <v>1299</v>
      </c>
      <c r="H48" s="55">
        <v>696</v>
      </c>
      <c r="I48" s="55">
        <v>33</v>
      </c>
      <c r="J48" s="55">
        <v>603</v>
      </c>
      <c r="K48" s="55">
        <v>35</v>
      </c>
      <c r="L48" s="59">
        <f t="shared" si="17"/>
        <v>34</v>
      </c>
      <c r="M48" s="60">
        <f t="shared" si="18"/>
        <v>2</v>
      </c>
      <c r="N48" s="60">
        <f t="shared" si="19"/>
        <v>0</v>
      </c>
      <c r="O48" s="60">
        <f t="shared" si="20"/>
        <v>1</v>
      </c>
      <c r="P48" s="60">
        <f t="shared" si="21"/>
        <v>9</v>
      </c>
      <c r="Q48" s="60">
        <f t="shared" si="22"/>
        <v>2</v>
      </c>
      <c r="R48" s="60">
        <f t="shared" si="23"/>
        <v>1</v>
      </c>
      <c r="S48" s="61"/>
      <c r="T48" s="60">
        <f t="shared" si="24"/>
        <v>4</v>
      </c>
      <c r="U48" s="62">
        <f t="shared" si="25"/>
        <v>0</v>
      </c>
      <c r="V48" s="61"/>
      <c r="W48" s="60">
        <f t="shared" si="26"/>
        <v>0</v>
      </c>
      <c r="X48" s="62">
        <f t="shared" si="27"/>
        <v>0</v>
      </c>
      <c r="Y48" s="61"/>
      <c r="Z48" s="60">
        <f t="shared" si="28"/>
        <v>2</v>
      </c>
      <c r="AA48" s="62">
        <f t="shared" si="29"/>
        <v>0</v>
      </c>
      <c r="AB48" s="68"/>
      <c r="AC48" s="64">
        <f t="shared" si="30"/>
        <v>18</v>
      </c>
      <c r="AD48" s="65">
        <f t="shared" si="31"/>
        <v>0</v>
      </c>
    </row>
    <row r="49" spans="1:30" ht="10.5" customHeight="1">
      <c r="A49" s="55">
        <v>38</v>
      </c>
      <c r="B49" s="56">
        <v>1002943</v>
      </c>
      <c r="C49" s="57" t="s">
        <v>104</v>
      </c>
      <c r="D49" s="58"/>
      <c r="E49" s="58" t="s">
        <v>94</v>
      </c>
      <c r="F49" s="58" t="s">
        <v>47</v>
      </c>
      <c r="G49" s="55">
        <f t="shared" si="16"/>
        <v>1291</v>
      </c>
      <c r="H49" s="55">
        <v>691</v>
      </c>
      <c r="I49" s="55">
        <v>34</v>
      </c>
      <c r="J49" s="55">
        <v>600</v>
      </c>
      <c r="K49" s="55">
        <v>36</v>
      </c>
      <c r="L49" s="59">
        <f t="shared" si="17"/>
        <v>32</v>
      </c>
      <c r="M49" s="60">
        <f t="shared" si="18"/>
        <v>2</v>
      </c>
      <c r="N49" s="60">
        <f t="shared" si="19"/>
        <v>0</v>
      </c>
      <c r="O49" s="60">
        <f t="shared" si="20"/>
        <v>1</v>
      </c>
      <c r="P49" s="60">
        <f t="shared" si="21"/>
        <v>9</v>
      </c>
      <c r="Q49" s="60">
        <f t="shared" si="22"/>
        <v>2</v>
      </c>
      <c r="R49" s="60">
        <f t="shared" si="23"/>
        <v>1</v>
      </c>
      <c r="S49" s="61"/>
      <c r="T49" s="60">
        <f t="shared" si="24"/>
        <v>4</v>
      </c>
      <c r="U49" s="62">
        <f t="shared" si="25"/>
        <v>0</v>
      </c>
      <c r="V49" s="61"/>
      <c r="W49" s="60">
        <f t="shared" si="26"/>
        <v>0</v>
      </c>
      <c r="X49" s="62">
        <f t="shared" si="27"/>
        <v>0</v>
      </c>
      <c r="Y49" s="61"/>
      <c r="Z49" s="60">
        <f t="shared" si="28"/>
        <v>2</v>
      </c>
      <c r="AA49" s="62">
        <f t="shared" si="29"/>
        <v>0</v>
      </c>
      <c r="AB49" s="68"/>
      <c r="AC49" s="64">
        <f t="shared" si="30"/>
        <v>18</v>
      </c>
      <c r="AD49" s="65">
        <f t="shared" si="31"/>
        <v>0</v>
      </c>
    </row>
    <row r="50" spans="1:30" ht="10.5" customHeight="1">
      <c r="A50" s="55">
        <v>39</v>
      </c>
      <c r="B50" s="56">
        <v>1270962</v>
      </c>
      <c r="C50" s="57" t="s">
        <v>105</v>
      </c>
      <c r="D50" s="58"/>
      <c r="E50" s="58" t="s">
        <v>99</v>
      </c>
      <c r="F50" s="58" t="s">
        <v>47</v>
      </c>
      <c r="G50" s="55">
        <f t="shared" si="16"/>
        <v>1290</v>
      </c>
      <c r="H50" s="55">
        <v>700</v>
      </c>
      <c r="I50" s="55">
        <v>31</v>
      </c>
      <c r="J50" s="55">
        <v>590</v>
      </c>
      <c r="K50" s="55">
        <v>39</v>
      </c>
      <c r="L50" s="59">
        <f t="shared" si="17"/>
        <v>30</v>
      </c>
      <c r="M50" s="60">
        <f t="shared" si="18"/>
        <v>2</v>
      </c>
      <c r="N50" s="60">
        <f t="shared" si="19"/>
        <v>0</v>
      </c>
      <c r="O50" s="60">
        <f t="shared" si="20"/>
        <v>1</v>
      </c>
      <c r="P50" s="60">
        <f t="shared" si="21"/>
        <v>9</v>
      </c>
      <c r="Q50" s="60">
        <f t="shared" si="22"/>
        <v>2</v>
      </c>
      <c r="R50" s="60">
        <f t="shared" si="23"/>
        <v>1</v>
      </c>
      <c r="S50" s="61"/>
      <c r="T50" s="60">
        <f t="shared" si="24"/>
        <v>4</v>
      </c>
      <c r="U50" s="62">
        <f t="shared" si="25"/>
        <v>0</v>
      </c>
      <c r="V50" s="61"/>
      <c r="W50" s="60">
        <f t="shared" si="26"/>
        <v>0</v>
      </c>
      <c r="X50" s="62">
        <f t="shared" si="27"/>
        <v>0</v>
      </c>
      <c r="Y50" s="61"/>
      <c r="Z50" s="60">
        <f t="shared" si="28"/>
        <v>2</v>
      </c>
      <c r="AA50" s="62">
        <f t="shared" si="29"/>
        <v>0</v>
      </c>
      <c r="AB50" s="68"/>
      <c r="AC50" s="64">
        <f t="shared" si="30"/>
        <v>18</v>
      </c>
      <c r="AD50" s="65">
        <f t="shared" si="31"/>
        <v>0</v>
      </c>
    </row>
    <row r="51" spans="1:30" ht="10.5" customHeight="1">
      <c r="A51" s="55">
        <v>40</v>
      </c>
      <c r="B51" s="56">
        <v>2791037</v>
      </c>
      <c r="C51" s="57" t="s">
        <v>106</v>
      </c>
      <c r="D51" s="58"/>
      <c r="E51" s="58" t="s">
        <v>76</v>
      </c>
      <c r="F51" s="58" t="s">
        <v>69</v>
      </c>
      <c r="G51" s="55">
        <f t="shared" si="16"/>
        <v>1273</v>
      </c>
      <c r="H51" s="55">
        <v>650</v>
      </c>
      <c r="I51" s="55">
        <v>43</v>
      </c>
      <c r="J51" s="55">
        <v>623</v>
      </c>
      <c r="K51" s="55">
        <v>34</v>
      </c>
      <c r="L51" s="59">
        <f t="shared" si="17"/>
        <v>28</v>
      </c>
      <c r="M51" s="60">
        <f t="shared" si="18"/>
        <v>2</v>
      </c>
      <c r="N51" s="60">
        <f t="shared" si="19"/>
        <v>0</v>
      </c>
      <c r="O51" s="60">
        <f t="shared" si="20"/>
        <v>1</v>
      </c>
      <c r="P51" s="60">
        <f t="shared" si="21"/>
        <v>9</v>
      </c>
      <c r="Q51" s="60">
        <f t="shared" si="22"/>
        <v>2</v>
      </c>
      <c r="R51" s="60">
        <f t="shared" si="23"/>
        <v>1</v>
      </c>
      <c r="S51" s="61"/>
      <c r="T51" s="60">
        <f t="shared" si="24"/>
        <v>4</v>
      </c>
      <c r="U51" s="62">
        <f t="shared" si="25"/>
        <v>0</v>
      </c>
      <c r="V51" s="61"/>
      <c r="W51" s="60">
        <f t="shared" si="26"/>
        <v>0</v>
      </c>
      <c r="X51" s="62">
        <f t="shared" si="27"/>
        <v>0</v>
      </c>
      <c r="Y51" s="61"/>
      <c r="Z51" s="60">
        <f t="shared" si="28"/>
        <v>2</v>
      </c>
      <c r="AA51" s="62">
        <f t="shared" si="29"/>
        <v>0</v>
      </c>
      <c r="AB51" s="68"/>
      <c r="AC51" s="64">
        <f t="shared" si="30"/>
        <v>18</v>
      </c>
      <c r="AD51" s="65">
        <f t="shared" si="31"/>
        <v>0</v>
      </c>
    </row>
    <row r="52" spans="1:30" ht="10.5" customHeight="1">
      <c r="A52" s="55">
        <v>41</v>
      </c>
      <c r="B52" s="56">
        <v>1128866</v>
      </c>
      <c r="C52" s="57" t="s">
        <v>107</v>
      </c>
      <c r="D52" s="58" t="s">
        <v>51</v>
      </c>
      <c r="E52" s="58" t="s">
        <v>76</v>
      </c>
      <c r="F52" s="58" t="s">
        <v>55</v>
      </c>
      <c r="G52" s="55">
        <f t="shared" si="16"/>
        <v>1271</v>
      </c>
      <c r="H52" s="55">
        <v>705</v>
      </c>
      <c r="I52" s="55">
        <v>30</v>
      </c>
      <c r="J52" s="55">
        <v>566</v>
      </c>
      <c r="K52" s="55">
        <v>43</v>
      </c>
      <c r="L52" s="59">
        <f t="shared" si="17"/>
        <v>26</v>
      </c>
      <c r="M52" s="60">
        <f t="shared" si="18"/>
        <v>2</v>
      </c>
      <c r="N52" s="60">
        <f t="shared" si="19"/>
        <v>0</v>
      </c>
      <c r="O52" s="60">
        <f t="shared" si="20"/>
        <v>1</v>
      </c>
      <c r="P52" s="60">
        <f t="shared" si="21"/>
        <v>9</v>
      </c>
      <c r="Q52" s="60">
        <f t="shared" si="22"/>
        <v>2</v>
      </c>
      <c r="R52" s="60">
        <f t="shared" si="23"/>
        <v>1</v>
      </c>
      <c r="S52" s="61"/>
      <c r="T52" s="60">
        <f t="shared" si="24"/>
        <v>4</v>
      </c>
      <c r="U52" s="62">
        <f t="shared" si="25"/>
        <v>0</v>
      </c>
      <c r="V52" s="61"/>
      <c r="W52" s="60">
        <f t="shared" si="26"/>
        <v>0</v>
      </c>
      <c r="X52" s="62">
        <f t="shared" si="27"/>
        <v>0</v>
      </c>
      <c r="Y52" s="61"/>
      <c r="Z52" s="60">
        <f t="shared" si="28"/>
        <v>2</v>
      </c>
      <c r="AA52" s="62">
        <f t="shared" si="29"/>
        <v>0</v>
      </c>
      <c r="AB52" s="68"/>
      <c r="AC52" s="64">
        <f t="shared" si="30"/>
        <v>18</v>
      </c>
      <c r="AD52" s="65">
        <f t="shared" si="31"/>
        <v>0</v>
      </c>
    </row>
    <row r="53" spans="1:30" ht="10.5" customHeight="1">
      <c r="A53" s="55">
        <v>42</v>
      </c>
      <c r="B53" s="56">
        <v>2189581</v>
      </c>
      <c r="C53" s="57" t="s">
        <v>108</v>
      </c>
      <c r="D53" s="58" t="s">
        <v>51</v>
      </c>
      <c r="E53" s="58" t="s">
        <v>99</v>
      </c>
      <c r="F53" s="58" t="s">
        <v>65</v>
      </c>
      <c r="G53" s="55">
        <f t="shared" si="16"/>
        <v>1266</v>
      </c>
      <c r="H53" s="55">
        <v>684</v>
      </c>
      <c r="I53" s="55">
        <v>37</v>
      </c>
      <c r="J53" s="55">
        <v>582</v>
      </c>
      <c r="K53" s="55">
        <v>40</v>
      </c>
      <c r="L53" s="59">
        <f t="shared" si="17"/>
        <v>24</v>
      </c>
      <c r="M53" s="60">
        <f t="shared" si="18"/>
        <v>2</v>
      </c>
      <c r="N53" s="60">
        <f t="shared" si="19"/>
        <v>0</v>
      </c>
      <c r="O53" s="60">
        <f t="shared" si="20"/>
        <v>1</v>
      </c>
      <c r="P53" s="60">
        <f t="shared" si="21"/>
        <v>9</v>
      </c>
      <c r="Q53" s="60">
        <f t="shared" si="22"/>
        <v>2</v>
      </c>
      <c r="R53" s="60">
        <f t="shared" si="23"/>
        <v>1</v>
      </c>
      <c r="S53" s="61"/>
      <c r="T53" s="60">
        <f t="shared" si="24"/>
        <v>4</v>
      </c>
      <c r="U53" s="62">
        <f t="shared" si="25"/>
        <v>0</v>
      </c>
      <c r="V53" s="61"/>
      <c r="W53" s="60">
        <f t="shared" si="26"/>
        <v>0</v>
      </c>
      <c r="X53" s="62">
        <f t="shared" si="27"/>
        <v>0</v>
      </c>
      <c r="Y53" s="61"/>
      <c r="Z53" s="60">
        <f t="shared" si="28"/>
        <v>2</v>
      </c>
      <c r="AA53" s="62">
        <f t="shared" si="29"/>
        <v>0</v>
      </c>
      <c r="AB53" s="68"/>
      <c r="AC53" s="64">
        <f t="shared" si="30"/>
        <v>18</v>
      </c>
      <c r="AD53" s="65">
        <f t="shared" si="31"/>
        <v>0</v>
      </c>
    </row>
    <row r="54" spans="1:30" ht="10.5" customHeight="1">
      <c r="A54" s="55">
        <v>43</v>
      </c>
      <c r="B54" s="56">
        <v>1125375</v>
      </c>
      <c r="C54" s="57" t="s">
        <v>109</v>
      </c>
      <c r="D54" s="58"/>
      <c r="E54" s="58" t="s">
        <v>94</v>
      </c>
      <c r="F54" s="58" t="s">
        <v>69</v>
      </c>
      <c r="G54" s="55">
        <f t="shared" si="16"/>
        <v>1240</v>
      </c>
      <c r="H54" s="55">
        <v>663</v>
      </c>
      <c r="I54" s="55">
        <v>42</v>
      </c>
      <c r="J54" s="55">
        <v>577</v>
      </c>
      <c r="K54" s="55">
        <v>41</v>
      </c>
      <c r="L54" s="59">
        <f t="shared" si="17"/>
        <v>22</v>
      </c>
      <c r="M54" s="60">
        <f t="shared" si="18"/>
        <v>2</v>
      </c>
      <c r="N54" s="60">
        <f t="shared" si="19"/>
        <v>0</v>
      </c>
      <c r="O54" s="60">
        <f t="shared" si="20"/>
        <v>1</v>
      </c>
      <c r="P54" s="60">
        <f t="shared" si="21"/>
        <v>9</v>
      </c>
      <c r="Q54" s="60">
        <f t="shared" si="22"/>
        <v>2</v>
      </c>
      <c r="R54" s="60">
        <f t="shared" si="23"/>
        <v>1</v>
      </c>
      <c r="S54" s="61"/>
      <c r="T54" s="60">
        <f t="shared" si="24"/>
        <v>4</v>
      </c>
      <c r="U54" s="62">
        <f t="shared" si="25"/>
        <v>0</v>
      </c>
      <c r="V54" s="61"/>
      <c r="W54" s="60">
        <f t="shared" si="26"/>
        <v>0</v>
      </c>
      <c r="X54" s="62">
        <f t="shared" si="27"/>
        <v>0</v>
      </c>
      <c r="Y54" s="61"/>
      <c r="Z54" s="60">
        <f t="shared" si="28"/>
        <v>2</v>
      </c>
      <c r="AA54" s="62">
        <f t="shared" si="29"/>
        <v>0</v>
      </c>
      <c r="AB54" s="68"/>
      <c r="AC54" s="64">
        <f t="shared" si="30"/>
        <v>18</v>
      </c>
      <c r="AD54" s="65">
        <f t="shared" si="31"/>
        <v>0</v>
      </c>
    </row>
    <row r="55" spans="1:30" ht="10.5" customHeight="1">
      <c r="A55" s="55">
        <v>44</v>
      </c>
      <c r="B55" s="56">
        <v>1119934</v>
      </c>
      <c r="C55" s="57" t="s">
        <v>110</v>
      </c>
      <c r="D55" s="58" t="s">
        <v>51</v>
      </c>
      <c r="E55" s="58" t="s">
        <v>111</v>
      </c>
      <c r="F55" s="58" t="s">
        <v>47</v>
      </c>
      <c r="G55" s="55">
        <f t="shared" si="16"/>
        <v>1236</v>
      </c>
      <c r="H55" s="55">
        <v>688</v>
      </c>
      <c r="I55" s="55">
        <v>36</v>
      </c>
      <c r="J55" s="55">
        <v>548</v>
      </c>
      <c r="K55" s="55">
        <v>46</v>
      </c>
      <c r="L55" s="59">
        <f t="shared" si="17"/>
        <v>20</v>
      </c>
      <c r="M55" s="60">
        <f t="shared" si="18"/>
        <v>2</v>
      </c>
      <c r="N55" s="60">
        <f t="shared" si="19"/>
        <v>0</v>
      </c>
      <c r="O55" s="60">
        <f t="shared" si="20"/>
        <v>1</v>
      </c>
      <c r="P55" s="60">
        <f t="shared" si="21"/>
        <v>9</v>
      </c>
      <c r="Q55" s="60">
        <f t="shared" si="22"/>
        <v>2</v>
      </c>
      <c r="R55" s="60">
        <f t="shared" si="23"/>
        <v>1</v>
      </c>
      <c r="S55" s="61"/>
      <c r="T55" s="60">
        <f t="shared" si="24"/>
        <v>4</v>
      </c>
      <c r="U55" s="62">
        <f t="shared" si="25"/>
        <v>0</v>
      </c>
      <c r="V55" s="61"/>
      <c r="W55" s="60">
        <f t="shared" si="26"/>
        <v>0</v>
      </c>
      <c r="X55" s="62">
        <f t="shared" si="27"/>
        <v>0</v>
      </c>
      <c r="Y55" s="61"/>
      <c r="Z55" s="60">
        <f t="shared" si="28"/>
        <v>2</v>
      </c>
      <c r="AA55" s="62">
        <f t="shared" si="29"/>
        <v>0</v>
      </c>
      <c r="AB55" s="68"/>
      <c r="AC55" s="64">
        <f t="shared" si="30"/>
        <v>18</v>
      </c>
      <c r="AD55" s="65">
        <f t="shared" si="31"/>
        <v>0</v>
      </c>
    </row>
    <row r="56" spans="1:30" ht="10.5" customHeight="1">
      <c r="A56" s="55">
        <v>45</v>
      </c>
      <c r="B56" s="56">
        <v>1106376</v>
      </c>
      <c r="C56" s="57" t="s">
        <v>112</v>
      </c>
      <c r="D56" s="58" t="s">
        <v>58</v>
      </c>
      <c r="E56" s="58" t="s">
        <v>111</v>
      </c>
      <c r="F56" s="58" t="s">
        <v>47</v>
      </c>
      <c r="G56" s="55">
        <f t="shared" si="16"/>
        <v>1206</v>
      </c>
      <c r="H56" s="55">
        <v>631</v>
      </c>
      <c r="I56" s="55">
        <v>46</v>
      </c>
      <c r="J56" s="55">
        <v>575</v>
      </c>
      <c r="K56" s="55">
        <v>42</v>
      </c>
      <c r="L56" s="59">
        <f t="shared" si="17"/>
        <v>18</v>
      </c>
      <c r="M56" s="60">
        <f t="shared" si="18"/>
        <v>2</v>
      </c>
      <c r="N56" s="60">
        <f t="shared" si="19"/>
        <v>0</v>
      </c>
      <c r="O56" s="60">
        <f t="shared" si="20"/>
        <v>1</v>
      </c>
      <c r="P56" s="60">
        <f t="shared" si="21"/>
        <v>9</v>
      </c>
      <c r="Q56" s="60">
        <f t="shared" si="22"/>
        <v>2</v>
      </c>
      <c r="R56" s="60">
        <f t="shared" si="23"/>
        <v>1</v>
      </c>
      <c r="S56" s="61"/>
      <c r="T56" s="60">
        <f t="shared" si="24"/>
        <v>4</v>
      </c>
      <c r="U56" s="62">
        <f t="shared" si="25"/>
        <v>0</v>
      </c>
      <c r="V56" s="61"/>
      <c r="W56" s="60">
        <f t="shared" si="26"/>
        <v>0</v>
      </c>
      <c r="X56" s="62">
        <f t="shared" si="27"/>
        <v>0</v>
      </c>
      <c r="Y56" s="61"/>
      <c r="Z56" s="60">
        <f t="shared" si="28"/>
        <v>2</v>
      </c>
      <c r="AA56" s="62">
        <f t="shared" si="29"/>
        <v>0</v>
      </c>
      <c r="AB56" s="68"/>
      <c r="AC56" s="64">
        <f t="shared" si="30"/>
        <v>18</v>
      </c>
      <c r="AD56" s="65">
        <f t="shared" si="31"/>
        <v>0</v>
      </c>
    </row>
    <row r="57" spans="1:30" ht="10.5" customHeight="1">
      <c r="A57" s="55">
        <v>46</v>
      </c>
      <c r="B57" s="56">
        <v>1092775</v>
      </c>
      <c r="C57" s="57" t="s">
        <v>113</v>
      </c>
      <c r="D57" s="58" t="s">
        <v>58</v>
      </c>
      <c r="E57" s="58" t="s">
        <v>111</v>
      </c>
      <c r="F57" s="58" t="s">
        <v>69</v>
      </c>
      <c r="G57" s="55">
        <f t="shared" si="16"/>
        <v>1198</v>
      </c>
      <c r="H57" s="55">
        <v>689</v>
      </c>
      <c r="I57" s="55">
        <v>35</v>
      </c>
      <c r="J57" s="55">
        <v>509</v>
      </c>
      <c r="K57" s="55">
        <v>50</v>
      </c>
      <c r="L57" s="59">
        <f t="shared" si="17"/>
        <v>16</v>
      </c>
      <c r="M57" s="60">
        <f t="shared" si="18"/>
        <v>2</v>
      </c>
      <c r="N57" s="60">
        <f t="shared" si="19"/>
        <v>0</v>
      </c>
      <c r="O57" s="60">
        <f t="shared" si="20"/>
        <v>1</v>
      </c>
      <c r="P57" s="60">
        <f t="shared" si="21"/>
        <v>9</v>
      </c>
      <c r="Q57" s="60">
        <f t="shared" si="22"/>
        <v>2</v>
      </c>
      <c r="R57" s="60">
        <f t="shared" si="23"/>
        <v>1</v>
      </c>
      <c r="S57" s="61"/>
      <c r="T57" s="60">
        <f t="shared" si="24"/>
        <v>4</v>
      </c>
      <c r="U57" s="62">
        <f t="shared" si="25"/>
        <v>0</v>
      </c>
      <c r="V57" s="61"/>
      <c r="W57" s="60">
        <f t="shared" si="26"/>
        <v>0</v>
      </c>
      <c r="X57" s="62">
        <f t="shared" si="27"/>
        <v>0</v>
      </c>
      <c r="Y57" s="61"/>
      <c r="Z57" s="60">
        <f t="shared" si="28"/>
        <v>2</v>
      </c>
      <c r="AA57" s="62">
        <f t="shared" si="29"/>
        <v>0</v>
      </c>
      <c r="AB57" s="68"/>
      <c r="AC57" s="64">
        <f t="shared" si="30"/>
        <v>18</v>
      </c>
      <c r="AD57" s="65">
        <f t="shared" si="31"/>
        <v>0</v>
      </c>
    </row>
    <row r="58" spans="1:30" ht="10.5" customHeight="1">
      <c r="A58" s="55">
        <v>47</v>
      </c>
      <c r="B58" s="56">
        <v>1031603</v>
      </c>
      <c r="C58" s="57" t="s">
        <v>114</v>
      </c>
      <c r="D58" s="58" t="s">
        <v>51</v>
      </c>
      <c r="E58" s="58" t="s">
        <v>76</v>
      </c>
      <c r="F58" s="58" t="s">
        <v>115</v>
      </c>
      <c r="G58" s="55">
        <f t="shared" si="16"/>
        <v>1182</v>
      </c>
      <c r="H58" s="55">
        <v>641</v>
      </c>
      <c r="I58" s="55">
        <v>45</v>
      </c>
      <c r="J58" s="55">
        <v>541</v>
      </c>
      <c r="K58" s="55">
        <v>47</v>
      </c>
      <c r="L58" s="59">
        <f t="shared" si="17"/>
        <v>14</v>
      </c>
      <c r="M58" s="60">
        <f t="shared" si="18"/>
        <v>2</v>
      </c>
      <c r="N58" s="60">
        <f t="shared" si="19"/>
        <v>0</v>
      </c>
      <c r="O58" s="60">
        <f t="shared" si="20"/>
        <v>1</v>
      </c>
      <c r="P58" s="60">
        <f t="shared" si="21"/>
        <v>9</v>
      </c>
      <c r="Q58" s="60">
        <f t="shared" si="22"/>
        <v>2</v>
      </c>
      <c r="R58" s="60">
        <f t="shared" si="23"/>
        <v>1</v>
      </c>
      <c r="S58" s="61"/>
      <c r="T58" s="60">
        <f t="shared" si="24"/>
        <v>4</v>
      </c>
      <c r="U58" s="62">
        <f t="shared" si="25"/>
        <v>0</v>
      </c>
      <c r="V58" s="61"/>
      <c r="W58" s="60">
        <f t="shared" si="26"/>
        <v>0</v>
      </c>
      <c r="X58" s="62">
        <f t="shared" si="27"/>
        <v>0</v>
      </c>
      <c r="Y58" s="61"/>
      <c r="Z58" s="60">
        <f t="shared" si="28"/>
        <v>2</v>
      </c>
      <c r="AA58" s="62">
        <f t="shared" si="29"/>
        <v>0</v>
      </c>
      <c r="AB58" s="68"/>
      <c r="AC58" s="64">
        <f t="shared" si="30"/>
        <v>18</v>
      </c>
      <c r="AD58" s="65">
        <f t="shared" si="31"/>
        <v>0</v>
      </c>
    </row>
    <row r="59" spans="1:32" ht="10.5" customHeight="1">
      <c r="A59" s="55">
        <v>48</v>
      </c>
      <c r="B59" s="56">
        <v>2213461</v>
      </c>
      <c r="C59" s="57" t="s">
        <v>116</v>
      </c>
      <c r="D59" s="58" t="s">
        <v>58</v>
      </c>
      <c r="E59" s="58" t="s">
        <v>99</v>
      </c>
      <c r="F59" s="58" t="s">
        <v>55</v>
      </c>
      <c r="G59" s="55">
        <f t="shared" si="16"/>
        <v>1142</v>
      </c>
      <c r="H59" s="55">
        <v>578</v>
      </c>
      <c r="I59" s="55">
        <v>50</v>
      </c>
      <c r="J59" s="55">
        <v>564</v>
      </c>
      <c r="K59" s="55">
        <v>44</v>
      </c>
      <c r="L59" s="59">
        <f t="shared" si="17"/>
        <v>12</v>
      </c>
      <c r="M59" s="60">
        <f t="shared" si="18"/>
        <v>2</v>
      </c>
      <c r="N59" s="60">
        <f t="shared" si="19"/>
        <v>0</v>
      </c>
      <c r="O59" s="60">
        <f t="shared" si="20"/>
        <v>1</v>
      </c>
      <c r="P59" s="60">
        <f t="shared" si="21"/>
        <v>9</v>
      </c>
      <c r="Q59" s="60">
        <f t="shared" si="22"/>
        <v>2</v>
      </c>
      <c r="R59" s="60">
        <f t="shared" si="23"/>
        <v>1</v>
      </c>
      <c r="S59" s="61"/>
      <c r="T59" s="60">
        <f t="shared" si="24"/>
        <v>4</v>
      </c>
      <c r="U59" s="62">
        <f t="shared" si="25"/>
        <v>0</v>
      </c>
      <c r="V59" s="61"/>
      <c r="W59" s="60">
        <f t="shared" si="26"/>
        <v>0</v>
      </c>
      <c r="X59" s="62">
        <f t="shared" si="27"/>
        <v>0</v>
      </c>
      <c r="Y59" s="61"/>
      <c r="Z59" s="60">
        <f t="shared" si="28"/>
        <v>2</v>
      </c>
      <c r="AA59" s="62">
        <f t="shared" si="29"/>
        <v>0</v>
      </c>
      <c r="AB59" s="68"/>
      <c r="AC59" s="64">
        <f t="shared" si="30"/>
        <v>18</v>
      </c>
      <c r="AD59" s="65">
        <f t="shared" si="31"/>
        <v>0</v>
      </c>
      <c r="AF59" s="2"/>
    </row>
    <row r="60" spans="1:30" ht="10.5" customHeight="1">
      <c r="A60" s="55">
        <v>49</v>
      </c>
      <c r="B60" s="56">
        <v>1103559</v>
      </c>
      <c r="C60" s="57" t="s">
        <v>117</v>
      </c>
      <c r="D60" s="58" t="s">
        <v>51</v>
      </c>
      <c r="E60" s="58" t="s">
        <v>96</v>
      </c>
      <c r="F60" s="58" t="s">
        <v>55</v>
      </c>
      <c r="G60" s="55">
        <f t="shared" si="16"/>
        <v>1120</v>
      </c>
      <c r="H60" s="55">
        <v>563</v>
      </c>
      <c r="I60" s="55">
        <v>51</v>
      </c>
      <c r="J60" s="55">
        <v>557</v>
      </c>
      <c r="K60" s="55">
        <v>45</v>
      </c>
      <c r="L60" s="59">
        <f t="shared" si="17"/>
        <v>10</v>
      </c>
      <c r="M60" s="60">
        <f t="shared" si="18"/>
        <v>2</v>
      </c>
      <c r="N60" s="60">
        <f t="shared" si="19"/>
        <v>0</v>
      </c>
      <c r="O60" s="60">
        <f t="shared" si="20"/>
        <v>1</v>
      </c>
      <c r="P60" s="60">
        <f t="shared" si="21"/>
        <v>9</v>
      </c>
      <c r="Q60" s="60">
        <f t="shared" si="22"/>
        <v>2</v>
      </c>
      <c r="R60" s="60">
        <f t="shared" si="23"/>
        <v>1</v>
      </c>
      <c r="S60" s="61"/>
      <c r="T60" s="60">
        <f t="shared" si="24"/>
        <v>4</v>
      </c>
      <c r="U60" s="62">
        <f t="shared" si="25"/>
        <v>0</v>
      </c>
      <c r="V60" s="61"/>
      <c r="W60" s="60">
        <f t="shared" si="26"/>
        <v>0</v>
      </c>
      <c r="X60" s="62">
        <f t="shared" si="27"/>
        <v>0</v>
      </c>
      <c r="Y60" s="61"/>
      <c r="Z60" s="60">
        <f t="shared" si="28"/>
        <v>2</v>
      </c>
      <c r="AA60" s="62">
        <f t="shared" si="29"/>
        <v>0</v>
      </c>
      <c r="AB60" s="68"/>
      <c r="AC60" s="64">
        <f t="shared" si="30"/>
        <v>18</v>
      </c>
      <c r="AD60" s="65">
        <f t="shared" si="31"/>
        <v>0</v>
      </c>
    </row>
    <row r="61" spans="1:30" ht="10.5" customHeight="1">
      <c r="A61" s="55">
        <v>50</v>
      </c>
      <c r="B61" s="56">
        <v>1107825</v>
      </c>
      <c r="C61" s="57" t="s">
        <v>118</v>
      </c>
      <c r="D61" s="58"/>
      <c r="E61" s="58" t="s">
        <v>111</v>
      </c>
      <c r="F61" s="58" t="s">
        <v>47</v>
      </c>
      <c r="G61" s="55">
        <f t="shared" si="16"/>
        <v>1113</v>
      </c>
      <c r="H61" s="55">
        <v>609</v>
      </c>
      <c r="I61" s="55">
        <v>49</v>
      </c>
      <c r="J61" s="55">
        <v>504</v>
      </c>
      <c r="K61" s="55">
        <v>51</v>
      </c>
      <c r="L61" s="59">
        <f t="shared" si="17"/>
        <v>8</v>
      </c>
      <c r="M61" s="60">
        <f t="shared" si="18"/>
        <v>2</v>
      </c>
      <c r="N61" s="60">
        <f t="shared" si="19"/>
        <v>0</v>
      </c>
      <c r="O61" s="60">
        <f t="shared" si="20"/>
        <v>1</v>
      </c>
      <c r="P61" s="60">
        <f t="shared" si="21"/>
        <v>9</v>
      </c>
      <c r="Q61" s="60">
        <f t="shared" si="22"/>
        <v>2</v>
      </c>
      <c r="R61" s="60">
        <f t="shared" si="23"/>
        <v>1</v>
      </c>
      <c r="S61" s="61"/>
      <c r="T61" s="60">
        <f t="shared" si="24"/>
        <v>4</v>
      </c>
      <c r="U61" s="62">
        <f t="shared" si="25"/>
        <v>0</v>
      </c>
      <c r="V61" s="61"/>
      <c r="W61" s="60">
        <f t="shared" si="26"/>
        <v>0</v>
      </c>
      <c r="X61" s="62">
        <f t="shared" si="27"/>
        <v>0</v>
      </c>
      <c r="Y61" s="61"/>
      <c r="Z61" s="60">
        <f t="shared" si="28"/>
        <v>2</v>
      </c>
      <c r="AA61" s="62">
        <f t="shared" si="29"/>
        <v>0</v>
      </c>
      <c r="AB61" s="68"/>
      <c r="AC61" s="64">
        <f t="shared" si="30"/>
        <v>18</v>
      </c>
      <c r="AD61" s="65">
        <f t="shared" si="31"/>
        <v>0</v>
      </c>
    </row>
    <row r="62" spans="1:30" s="40" customFormat="1" ht="10.5" customHeight="1">
      <c r="A62" s="28">
        <v>51</v>
      </c>
      <c r="B62" s="29">
        <v>1177021</v>
      </c>
      <c r="C62" s="30" t="s">
        <v>119</v>
      </c>
      <c r="D62" s="31" t="s">
        <v>120</v>
      </c>
      <c r="E62" s="31" t="s">
        <v>121</v>
      </c>
      <c r="F62" s="31" t="s">
        <v>47</v>
      </c>
      <c r="G62" s="28">
        <f t="shared" si="16"/>
        <v>1078</v>
      </c>
      <c r="H62" s="28">
        <v>542</v>
      </c>
      <c r="I62" s="28">
        <v>52</v>
      </c>
      <c r="J62" s="28">
        <v>536</v>
      </c>
      <c r="K62" s="28">
        <v>48</v>
      </c>
      <c r="L62" s="32">
        <f t="shared" si="17"/>
        <v>6</v>
      </c>
      <c r="M62" s="33">
        <f t="shared" si="18"/>
        <v>2</v>
      </c>
      <c r="N62" s="33">
        <f t="shared" si="19"/>
        <v>0</v>
      </c>
      <c r="O62" s="33">
        <f t="shared" si="20"/>
        <v>1</v>
      </c>
      <c r="P62" s="33">
        <f t="shared" si="21"/>
        <v>9</v>
      </c>
      <c r="Q62" s="33">
        <f t="shared" si="22"/>
        <v>2</v>
      </c>
      <c r="R62" s="33">
        <f t="shared" si="23"/>
        <v>1</v>
      </c>
      <c r="S62" s="66"/>
      <c r="T62" s="69">
        <f t="shared" si="24"/>
        <v>4</v>
      </c>
      <c r="U62" s="71">
        <f t="shared" si="25"/>
        <v>0</v>
      </c>
      <c r="V62" s="70"/>
      <c r="W62" s="69">
        <f t="shared" si="26"/>
        <v>0</v>
      </c>
      <c r="X62" s="71">
        <f t="shared" si="27"/>
        <v>0</v>
      </c>
      <c r="Y62" s="70"/>
      <c r="Z62" s="69">
        <f t="shared" si="28"/>
        <v>2</v>
      </c>
      <c r="AA62" s="71">
        <f t="shared" si="29"/>
        <v>0</v>
      </c>
      <c r="AB62" s="72"/>
      <c r="AC62" s="41">
        <f t="shared" si="30"/>
        <v>18</v>
      </c>
      <c r="AD62" s="42">
        <f t="shared" si="31"/>
        <v>0</v>
      </c>
    </row>
    <row r="63" spans="1:31" ht="10.5" customHeight="1">
      <c r="A63" s="55">
        <v>52</v>
      </c>
      <c r="B63" s="56">
        <v>1096275</v>
      </c>
      <c r="C63" s="57" t="s">
        <v>122</v>
      </c>
      <c r="D63" s="58"/>
      <c r="E63" s="58" t="s">
        <v>121</v>
      </c>
      <c r="F63" s="58" t="s">
        <v>47</v>
      </c>
      <c r="G63" s="55">
        <f t="shared" si="16"/>
        <v>846</v>
      </c>
      <c r="H63" s="55">
        <v>478</v>
      </c>
      <c r="I63" s="55">
        <v>53</v>
      </c>
      <c r="J63" s="55">
        <v>368</v>
      </c>
      <c r="K63" s="55">
        <v>52</v>
      </c>
      <c r="L63" s="59">
        <f t="shared" si="17"/>
        <v>4</v>
      </c>
      <c r="M63" s="60">
        <f t="shared" si="18"/>
        <v>2</v>
      </c>
      <c r="N63" s="60">
        <f t="shared" si="19"/>
        <v>0</v>
      </c>
      <c r="O63" s="60">
        <f t="shared" si="20"/>
        <v>1</v>
      </c>
      <c r="P63" s="60">
        <f t="shared" si="21"/>
        <v>9</v>
      </c>
      <c r="Q63" s="60">
        <f t="shared" si="22"/>
        <v>2</v>
      </c>
      <c r="R63" s="60">
        <f t="shared" si="23"/>
        <v>1</v>
      </c>
      <c r="S63" s="61"/>
      <c r="T63" s="60">
        <f t="shared" si="24"/>
        <v>4</v>
      </c>
      <c r="U63" s="62">
        <f t="shared" si="25"/>
        <v>0</v>
      </c>
      <c r="V63" s="61"/>
      <c r="W63" s="60">
        <f t="shared" si="26"/>
        <v>0</v>
      </c>
      <c r="X63" s="62">
        <f t="shared" si="27"/>
        <v>0</v>
      </c>
      <c r="Y63" s="61"/>
      <c r="Z63" s="60">
        <f t="shared" si="28"/>
        <v>2</v>
      </c>
      <c r="AA63" s="62">
        <f t="shared" si="29"/>
        <v>0</v>
      </c>
      <c r="AB63" s="68"/>
      <c r="AC63" s="64">
        <f t="shared" si="30"/>
        <v>18</v>
      </c>
      <c r="AD63" s="65">
        <f t="shared" si="31"/>
        <v>0</v>
      </c>
      <c r="AE63" s="2"/>
    </row>
    <row r="64" spans="1:30" ht="10.5" customHeight="1">
      <c r="A64" s="55">
        <v>53</v>
      </c>
      <c r="B64" s="56">
        <v>1132075</v>
      </c>
      <c r="C64" s="57" t="s">
        <v>123</v>
      </c>
      <c r="D64" s="58" t="s">
        <v>51</v>
      </c>
      <c r="E64" s="58" t="s">
        <v>111</v>
      </c>
      <c r="F64" s="58" t="s">
        <v>69</v>
      </c>
      <c r="G64" s="55">
        <f t="shared" si="16"/>
        <v>822</v>
      </c>
      <c r="H64" s="55">
        <v>612</v>
      </c>
      <c r="I64" s="55">
        <v>48</v>
      </c>
      <c r="J64" s="55">
        <v>210</v>
      </c>
      <c r="K64" s="55">
        <v>53</v>
      </c>
      <c r="L64" s="59">
        <f t="shared" si="17"/>
        <v>2</v>
      </c>
      <c r="M64" s="60">
        <f t="shared" si="18"/>
        <v>2</v>
      </c>
      <c r="N64" s="60">
        <f t="shared" si="19"/>
        <v>0</v>
      </c>
      <c r="O64" s="60">
        <f t="shared" si="20"/>
        <v>1</v>
      </c>
      <c r="P64" s="60">
        <f t="shared" si="21"/>
        <v>9</v>
      </c>
      <c r="Q64" s="60">
        <f t="shared" si="22"/>
        <v>2</v>
      </c>
      <c r="R64" s="60">
        <f t="shared" si="23"/>
        <v>1</v>
      </c>
      <c r="S64" s="61"/>
      <c r="T64" s="60">
        <f t="shared" si="24"/>
        <v>4</v>
      </c>
      <c r="U64" s="62">
        <f t="shared" si="25"/>
        <v>0</v>
      </c>
      <c r="V64" s="61"/>
      <c r="W64" s="60">
        <f t="shared" si="26"/>
        <v>0</v>
      </c>
      <c r="X64" s="62">
        <f t="shared" si="27"/>
        <v>0</v>
      </c>
      <c r="Y64" s="61"/>
      <c r="Z64" s="60">
        <f t="shared" si="28"/>
        <v>2</v>
      </c>
      <c r="AA64" s="62">
        <f t="shared" si="29"/>
        <v>0</v>
      </c>
      <c r="AB64" s="68"/>
      <c r="AC64" s="64">
        <f t="shared" si="30"/>
        <v>18</v>
      </c>
      <c r="AD64" s="65">
        <f t="shared" si="31"/>
        <v>0</v>
      </c>
    </row>
    <row r="65" spans="1:30" ht="10.5" customHeight="1">
      <c r="A65" s="75"/>
      <c r="B65" s="76"/>
      <c r="C65" s="77"/>
      <c r="D65" s="78"/>
      <c r="E65" s="78"/>
      <c r="F65" s="78"/>
      <c r="G65" s="75"/>
      <c r="H65" s="75"/>
      <c r="I65" s="75"/>
      <c r="J65" s="75"/>
      <c r="K65" s="75"/>
      <c r="L65" s="79"/>
      <c r="M65" s="80"/>
      <c r="N65" s="80"/>
      <c r="O65" s="80"/>
      <c r="P65" s="80"/>
      <c r="Q65" s="80"/>
      <c r="R65" s="80"/>
      <c r="S65" s="81"/>
      <c r="T65" s="80"/>
      <c r="U65" s="82"/>
      <c r="V65" s="81"/>
      <c r="W65" s="80"/>
      <c r="X65" s="82"/>
      <c r="Y65" s="81"/>
      <c r="Z65" s="80"/>
      <c r="AA65" s="82"/>
      <c r="AB65" s="83"/>
      <c r="AC65" s="64">
        <f t="shared" si="30"/>
        <v>0</v>
      </c>
      <c r="AD65" s="65">
        <f t="shared" si="31"/>
        <v>0</v>
      </c>
    </row>
    <row r="66" spans="1:30" ht="8.25" hidden="1">
      <c r="A66" s="55" t="e">
        <f>#REF!+1</f>
        <v>#REF!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9" t="e">
        <f aca="true" t="shared" si="32" ref="L66:L100">$L$8-2*(A66-1)</f>
        <v>#REF!</v>
      </c>
      <c r="M66" s="60">
        <f aca="true" t="shared" si="33" ref="M66:M100">$E$7</f>
        <v>2</v>
      </c>
      <c r="N66" s="60">
        <f aca="true" t="shared" si="34" ref="N66:N100">$G$7</f>
        <v>0</v>
      </c>
      <c r="O66" s="60">
        <f aca="true" t="shared" si="35" ref="O66:O100">$I$7</f>
        <v>1</v>
      </c>
      <c r="P66" s="60">
        <f aca="true" t="shared" si="36" ref="P66:P100">$K$7</f>
        <v>9</v>
      </c>
      <c r="Q66" s="60">
        <f aca="true" t="shared" si="37" ref="Q66:Q100">$A$8</f>
        <v>2</v>
      </c>
      <c r="R66" s="60">
        <f aca="true" t="shared" si="38" ref="R66:R100">$N$8</f>
        <v>1</v>
      </c>
      <c r="S66" s="61" t="e">
        <f aca="true" t="shared" si="39" ref="S66:S100">IF(A66&lt;(M66+1),(M66-A66+1)/M66,0)</f>
        <v>#REF!</v>
      </c>
      <c r="T66" s="84">
        <f aca="true" t="shared" si="40" ref="T66:T100">IF(M66&lt;10,MIN(10,M66*2),IF(M66&gt;10*Q66*R66,10*Q66*R66,M66))</f>
        <v>4</v>
      </c>
      <c r="U66" s="65" t="e">
        <f aca="true" t="shared" si="41" ref="U66:U100">S66*T66</f>
        <v>#REF!</v>
      </c>
      <c r="V66" s="61" t="e">
        <f aca="true" t="shared" si="42" ref="V66:V100">IF(A66&lt;(M66+N66+1),MIN((N66-A66+M66+1)/N66,1),0)</f>
        <v>#REF!</v>
      </c>
      <c r="W66" s="84">
        <f aca="true" t="shared" si="43" ref="W66:W100">IF(N66&lt;15,MIN(15,N66*2),IF(N66&gt;15*Q66*R66,15*Q66*R66,N66))</f>
        <v>0</v>
      </c>
      <c r="X66" s="65" t="e">
        <f aca="true" t="shared" si="44" ref="X66:X100">V66*W66</f>
        <v>#REF!</v>
      </c>
      <c r="Y66" s="61" t="e">
        <f aca="true" t="shared" si="45" ref="Y66:Y100">IF(O66&gt;0,IF(A66&lt;(M66+N66+O66+1),MIN((O66-A66+M66+N66+1)/O66,1),0),0)</f>
        <v>#REF!</v>
      </c>
      <c r="Z66" s="84">
        <f aca="true" t="shared" si="46" ref="Z66:Z100">IF(O66&lt;20,MIN(20,O66*2),IF(O66&gt;20*Q66*R66,20*Q66*R66,O66))</f>
        <v>2</v>
      </c>
      <c r="AA66" s="65" t="e">
        <f aca="true" t="shared" si="47" ref="AA66:AA100">Y66*Z66</f>
        <v>#REF!</v>
      </c>
      <c r="AB66" s="68" t="e">
        <f aca="true" t="shared" si="48" ref="AB66:AB100">IF(P66&gt;0,IF(A66&lt;(M66+N66+O66+P66+1),MIN((P66-A66+M66+N66+O66+1)/P66,1),0),0)</f>
        <v>#REF!</v>
      </c>
      <c r="AC66" s="85">
        <f t="shared" si="30"/>
        <v>18</v>
      </c>
      <c r="AD66" s="65" t="e">
        <f t="shared" si="31"/>
        <v>#REF!</v>
      </c>
    </row>
    <row r="67" spans="1:30" ht="8.25" hidden="1">
      <c r="A67" s="55" t="e">
        <f aca="true" t="shared" si="49" ref="A67:A100">A66+1</f>
        <v>#REF!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9" t="e">
        <f t="shared" si="32"/>
        <v>#REF!</v>
      </c>
      <c r="M67" s="60">
        <f t="shared" si="33"/>
        <v>2</v>
      </c>
      <c r="N67" s="60">
        <f t="shared" si="34"/>
        <v>0</v>
      </c>
      <c r="O67" s="60">
        <f t="shared" si="35"/>
        <v>1</v>
      </c>
      <c r="P67" s="60">
        <f t="shared" si="36"/>
        <v>9</v>
      </c>
      <c r="Q67" s="60">
        <f t="shared" si="37"/>
        <v>2</v>
      </c>
      <c r="R67" s="60">
        <f t="shared" si="38"/>
        <v>1</v>
      </c>
      <c r="S67" s="61" t="e">
        <f t="shared" si="39"/>
        <v>#REF!</v>
      </c>
      <c r="T67" s="84">
        <f t="shared" si="40"/>
        <v>4</v>
      </c>
      <c r="U67" s="65" t="e">
        <f t="shared" si="41"/>
        <v>#REF!</v>
      </c>
      <c r="V67" s="61" t="e">
        <f t="shared" si="42"/>
        <v>#REF!</v>
      </c>
      <c r="W67" s="84">
        <f t="shared" si="43"/>
        <v>0</v>
      </c>
      <c r="X67" s="65" t="e">
        <f t="shared" si="44"/>
        <v>#REF!</v>
      </c>
      <c r="Y67" s="61" t="e">
        <f t="shared" si="45"/>
        <v>#REF!</v>
      </c>
      <c r="Z67" s="84">
        <f t="shared" si="46"/>
        <v>2</v>
      </c>
      <c r="AA67" s="65" t="e">
        <f t="shared" si="47"/>
        <v>#REF!</v>
      </c>
      <c r="AB67" s="68" t="e">
        <f t="shared" si="48"/>
        <v>#REF!</v>
      </c>
      <c r="AC67" s="85">
        <f t="shared" si="30"/>
        <v>18</v>
      </c>
      <c r="AD67" s="65" t="e">
        <f t="shared" si="31"/>
        <v>#REF!</v>
      </c>
    </row>
    <row r="68" spans="1:30" ht="8.25" hidden="1">
      <c r="A68" s="55" t="e">
        <f t="shared" si="49"/>
        <v>#REF!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9" t="e">
        <f t="shared" si="32"/>
        <v>#REF!</v>
      </c>
      <c r="M68" s="60">
        <f t="shared" si="33"/>
        <v>2</v>
      </c>
      <c r="N68" s="60">
        <f t="shared" si="34"/>
        <v>0</v>
      </c>
      <c r="O68" s="60">
        <f t="shared" si="35"/>
        <v>1</v>
      </c>
      <c r="P68" s="60">
        <f t="shared" si="36"/>
        <v>9</v>
      </c>
      <c r="Q68" s="60">
        <f t="shared" si="37"/>
        <v>2</v>
      </c>
      <c r="R68" s="60">
        <f t="shared" si="38"/>
        <v>1</v>
      </c>
      <c r="S68" s="61" t="e">
        <f t="shared" si="39"/>
        <v>#REF!</v>
      </c>
      <c r="T68" s="84">
        <f t="shared" si="40"/>
        <v>4</v>
      </c>
      <c r="U68" s="65" t="e">
        <f t="shared" si="41"/>
        <v>#REF!</v>
      </c>
      <c r="V68" s="61" t="e">
        <f t="shared" si="42"/>
        <v>#REF!</v>
      </c>
      <c r="W68" s="84">
        <f t="shared" si="43"/>
        <v>0</v>
      </c>
      <c r="X68" s="65" t="e">
        <f t="shared" si="44"/>
        <v>#REF!</v>
      </c>
      <c r="Y68" s="61" t="e">
        <f t="shared" si="45"/>
        <v>#REF!</v>
      </c>
      <c r="Z68" s="84">
        <f t="shared" si="46"/>
        <v>2</v>
      </c>
      <c r="AA68" s="65" t="e">
        <f t="shared" si="47"/>
        <v>#REF!</v>
      </c>
      <c r="AB68" s="68" t="e">
        <f t="shared" si="48"/>
        <v>#REF!</v>
      </c>
      <c r="AC68" s="85">
        <f t="shared" si="30"/>
        <v>18</v>
      </c>
      <c r="AD68" s="65" t="e">
        <f t="shared" si="31"/>
        <v>#REF!</v>
      </c>
    </row>
    <row r="69" spans="1:30" ht="8.25" hidden="1">
      <c r="A69" s="55" t="e">
        <f t="shared" si="49"/>
        <v>#REF!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9" t="e">
        <f t="shared" si="32"/>
        <v>#REF!</v>
      </c>
      <c r="M69" s="60">
        <f t="shared" si="33"/>
        <v>2</v>
      </c>
      <c r="N69" s="60">
        <f t="shared" si="34"/>
        <v>0</v>
      </c>
      <c r="O69" s="60">
        <f t="shared" si="35"/>
        <v>1</v>
      </c>
      <c r="P69" s="60">
        <f t="shared" si="36"/>
        <v>9</v>
      </c>
      <c r="Q69" s="60">
        <f t="shared" si="37"/>
        <v>2</v>
      </c>
      <c r="R69" s="60">
        <f t="shared" si="38"/>
        <v>1</v>
      </c>
      <c r="S69" s="61" t="e">
        <f t="shared" si="39"/>
        <v>#REF!</v>
      </c>
      <c r="T69" s="84">
        <f t="shared" si="40"/>
        <v>4</v>
      </c>
      <c r="U69" s="65" t="e">
        <f t="shared" si="41"/>
        <v>#REF!</v>
      </c>
      <c r="V69" s="61" t="e">
        <f t="shared" si="42"/>
        <v>#REF!</v>
      </c>
      <c r="W69" s="84">
        <f t="shared" si="43"/>
        <v>0</v>
      </c>
      <c r="X69" s="65" t="e">
        <f t="shared" si="44"/>
        <v>#REF!</v>
      </c>
      <c r="Y69" s="61" t="e">
        <f t="shared" si="45"/>
        <v>#REF!</v>
      </c>
      <c r="Z69" s="84">
        <f t="shared" si="46"/>
        <v>2</v>
      </c>
      <c r="AA69" s="65" t="e">
        <f t="shared" si="47"/>
        <v>#REF!</v>
      </c>
      <c r="AB69" s="68" t="e">
        <f t="shared" si="48"/>
        <v>#REF!</v>
      </c>
      <c r="AC69" s="85">
        <f t="shared" si="30"/>
        <v>18</v>
      </c>
      <c r="AD69" s="65" t="e">
        <f t="shared" si="31"/>
        <v>#REF!</v>
      </c>
    </row>
    <row r="70" spans="1:30" ht="8.25" hidden="1">
      <c r="A70" s="55" t="e">
        <f t="shared" si="49"/>
        <v>#REF!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9" t="e">
        <f t="shared" si="32"/>
        <v>#REF!</v>
      </c>
      <c r="M70" s="60">
        <f t="shared" si="33"/>
        <v>2</v>
      </c>
      <c r="N70" s="60">
        <f t="shared" si="34"/>
        <v>0</v>
      </c>
      <c r="O70" s="60">
        <f t="shared" si="35"/>
        <v>1</v>
      </c>
      <c r="P70" s="60">
        <f t="shared" si="36"/>
        <v>9</v>
      </c>
      <c r="Q70" s="60">
        <f t="shared" si="37"/>
        <v>2</v>
      </c>
      <c r="R70" s="60">
        <f t="shared" si="38"/>
        <v>1</v>
      </c>
      <c r="S70" s="61" t="e">
        <f t="shared" si="39"/>
        <v>#REF!</v>
      </c>
      <c r="T70" s="84">
        <f t="shared" si="40"/>
        <v>4</v>
      </c>
      <c r="U70" s="65" t="e">
        <f t="shared" si="41"/>
        <v>#REF!</v>
      </c>
      <c r="V70" s="61" t="e">
        <f t="shared" si="42"/>
        <v>#REF!</v>
      </c>
      <c r="W70" s="84">
        <f t="shared" si="43"/>
        <v>0</v>
      </c>
      <c r="X70" s="65" t="e">
        <f t="shared" si="44"/>
        <v>#REF!</v>
      </c>
      <c r="Y70" s="61" t="e">
        <f t="shared" si="45"/>
        <v>#REF!</v>
      </c>
      <c r="Z70" s="84">
        <f t="shared" si="46"/>
        <v>2</v>
      </c>
      <c r="AA70" s="65" t="e">
        <f t="shared" si="47"/>
        <v>#REF!</v>
      </c>
      <c r="AB70" s="68" t="e">
        <f t="shared" si="48"/>
        <v>#REF!</v>
      </c>
      <c r="AC70" s="85">
        <f t="shared" si="30"/>
        <v>18</v>
      </c>
      <c r="AD70" s="65" t="e">
        <f t="shared" si="31"/>
        <v>#REF!</v>
      </c>
    </row>
    <row r="71" spans="1:30" ht="8.25" hidden="1">
      <c r="A71" s="55" t="e">
        <f t="shared" si="49"/>
        <v>#REF!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9" t="e">
        <f t="shared" si="32"/>
        <v>#REF!</v>
      </c>
      <c r="M71" s="60">
        <f t="shared" si="33"/>
        <v>2</v>
      </c>
      <c r="N71" s="60">
        <f t="shared" si="34"/>
        <v>0</v>
      </c>
      <c r="O71" s="60">
        <f t="shared" si="35"/>
        <v>1</v>
      </c>
      <c r="P71" s="60">
        <f t="shared" si="36"/>
        <v>9</v>
      </c>
      <c r="Q71" s="60">
        <f t="shared" si="37"/>
        <v>2</v>
      </c>
      <c r="R71" s="60">
        <f t="shared" si="38"/>
        <v>1</v>
      </c>
      <c r="S71" s="61" t="e">
        <f t="shared" si="39"/>
        <v>#REF!</v>
      </c>
      <c r="T71" s="84">
        <f t="shared" si="40"/>
        <v>4</v>
      </c>
      <c r="U71" s="65" t="e">
        <f t="shared" si="41"/>
        <v>#REF!</v>
      </c>
      <c r="V71" s="61" t="e">
        <f t="shared" si="42"/>
        <v>#REF!</v>
      </c>
      <c r="W71" s="84">
        <f t="shared" si="43"/>
        <v>0</v>
      </c>
      <c r="X71" s="65" t="e">
        <f t="shared" si="44"/>
        <v>#REF!</v>
      </c>
      <c r="Y71" s="61" t="e">
        <f t="shared" si="45"/>
        <v>#REF!</v>
      </c>
      <c r="Z71" s="84">
        <f t="shared" si="46"/>
        <v>2</v>
      </c>
      <c r="AA71" s="65" t="e">
        <f t="shared" si="47"/>
        <v>#REF!</v>
      </c>
      <c r="AB71" s="68" t="e">
        <f t="shared" si="48"/>
        <v>#REF!</v>
      </c>
      <c r="AC71" s="85">
        <f t="shared" si="30"/>
        <v>18</v>
      </c>
      <c r="AD71" s="65" t="e">
        <f t="shared" si="31"/>
        <v>#REF!</v>
      </c>
    </row>
    <row r="72" spans="1:30" ht="8.25" hidden="1">
      <c r="A72" s="55" t="e">
        <f t="shared" si="49"/>
        <v>#REF!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9" t="e">
        <f t="shared" si="32"/>
        <v>#REF!</v>
      </c>
      <c r="M72" s="60">
        <f t="shared" si="33"/>
        <v>2</v>
      </c>
      <c r="N72" s="60">
        <f t="shared" si="34"/>
        <v>0</v>
      </c>
      <c r="O72" s="60">
        <f t="shared" si="35"/>
        <v>1</v>
      </c>
      <c r="P72" s="60">
        <f t="shared" si="36"/>
        <v>9</v>
      </c>
      <c r="Q72" s="60">
        <f t="shared" si="37"/>
        <v>2</v>
      </c>
      <c r="R72" s="60">
        <f t="shared" si="38"/>
        <v>1</v>
      </c>
      <c r="S72" s="61" t="e">
        <f t="shared" si="39"/>
        <v>#REF!</v>
      </c>
      <c r="T72" s="84">
        <f t="shared" si="40"/>
        <v>4</v>
      </c>
      <c r="U72" s="65" t="e">
        <f t="shared" si="41"/>
        <v>#REF!</v>
      </c>
      <c r="V72" s="61" t="e">
        <f t="shared" si="42"/>
        <v>#REF!</v>
      </c>
      <c r="W72" s="84">
        <f t="shared" si="43"/>
        <v>0</v>
      </c>
      <c r="X72" s="65" t="e">
        <f t="shared" si="44"/>
        <v>#REF!</v>
      </c>
      <c r="Y72" s="61" t="e">
        <f t="shared" si="45"/>
        <v>#REF!</v>
      </c>
      <c r="Z72" s="84">
        <f t="shared" si="46"/>
        <v>2</v>
      </c>
      <c r="AA72" s="65" t="e">
        <f t="shared" si="47"/>
        <v>#REF!</v>
      </c>
      <c r="AB72" s="68" t="e">
        <f t="shared" si="48"/>
        <v>#REF!</v>
      </c>
      <c r="AC72" s="85">
        <f t="shared" si="30"/>
        <v>18</v>
      </c>
      <c r="AD72" s="65" t="e">
        <f t="shared" si="31"/>
        <v>#REF!</v>
      </c>
    </row>
    <row r="73" spans="1:30" ht="8.25" hidden="1">
      <c r="A73" s="55" t="e">
        <f t="shared" si="49"/>
        <v>#REF!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9" t="e">
        <f t="shared" si="32"/>
        <v>#REF!</v>
      </c>
      <c r="M73" s="60">
        <f t="shared" si="33"/>
        <v>2</v>
      </c>
      <c r="N73" s="60">
        <f t="shared" si="34"/>
        <v>0</v>
      </c>
      <c r="O73" s="60">
        <f t="shared" si="35"/>
        <v>1</v>
      </c>
      <c r="P73" s="60">
        <f t="shared" si="36"/>
        <v>9</v>
      </c>
      <c r="Q73" s="60">
        <f t="shared" si="37"/>
        <v>2</v>
      </c>
      <c r="R73" s="60">
        <f t="shared" si="38"/>
        <v>1</v>
      </c>
      <c r="S73" s="61" t="e">
        <f t="shared" si="39"/>
        <v>#REF!</v>
      </c>
      <c r="T73" s="84">
        <f t="shared" si="40"/>
        <v>4</v>
      </c>
      <c r="U73" s="65" t="e">
        <f t="shared" si="41"/>
        <v>#REF!</v>
      </c>
      <c r="V73" s="61" t="e">
        <f t="shared" si="42"/>
        <v>#REF!</v>
      </c>
      <c r="W73" s="84">
        <f t="shared" si="43"/>
        <v>0</v>
      </c>
      <c r="X73" s="65" t="e">
        <f t="shared" si="44"/>
        <v>#REF!</v>
      </c>
      <c r="Y73" s="61" t="e">
        <f t="shared" si="45"/>
        <v>#REF!</v>
      </c>
      <c r="Z73" s="84">
        <f t="shared" si="46"/>
        <v>2</v>
      </c>
      <c r="AA73" s="65" t="e">
        <f t="shared" si="47"/>
        <v>#REF!</v>
      </c>
      <c r="AB73" s="68" t="e">
        <f t="shared" si="48"/>
        <v>#REF!</v>
      </c>
      <c r="AC73" s="85">
        <f t="shared" si="30"/>
        <v>18</v>
      </c>
      <c r="AD73" s="65" t="e">
        <f t="shared" si="31"/>
        <v>#REF!</v>
      </c>
    </row>
    <row r="74" spans="1:30" ht="8.25" hidden="1">
      <c r="A74" s="55" t="e">
        <f t="shared" si="49"/>
        <v>#REF!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9" t="e">
        <f t="shared" si="32"/>
        <v>#REF!</v>
      </c>
      <c r="M74" s="60">
        <f t="shared" si="33"/>
        <v>2</v>
      </c>
      <c r="N74" s="60">
        <f t="shared" si="34"/>
        <v>0</v>
      </c>
      <c r="O74" s="60">
        <f t="shared" si="35"/>
        <v>1</v>
      </c>
      <c r="P74" s="60">
        <f t="shared" si="36"/>
        <v>9</v>
      </c>
      <c r="Q74" s="60">
        <f t="shared" si="37"/>
        <v>2</v>
      </c>
      <c r="R74" s="60">
        <f t="shared" si="38"/>
        <v>1</v>
      </c>
      <c r="S74" s="61" t="e">
        <f t="shared" si="39"/>
        <v>#REF!</v>
      </c>
      <c r="T74" s="84">
        <f t="shared" si="40"/>
        <v>4</v>
      </c>
      <c r="U74" s="65" t="e">
        <f t="shared" si="41"/>
        <v>#REF!</v>
      </c>
      <c r="V74" s="61" t="e">
        <f t="shared" si="42"/>
        <v>#REF!</v>
      </c>
      <c r="W74" s="84">
        <f t="shared" si="43"/>
        <v>0</v>
      </c>
      <c r="X74" s="65" t="e">
        <f t="shared" si="44"/>
        <v>#REF!</v>
      </c>
      <c r="Y74" s="61" t="e">
        <f t="shared" si="45"/>
        <v>#REF!</v>
      </c>
      <c r="Z74" s="84">
        <f t="shared" si="46"/>
        <v>2</v>
      </c>
      <c r="AA74" s="65" t="e">
        <f t="shared" si="47"/>
        <v>#REF!</v>
      </c>
      <c r="AB74" s="68" t="e">
        <f t="shared" si="48"/>
        <v>#REF!</v>
      </c>
      <c r="AC74" s="85">
        <f t="shared" si="30"/>
        <v>18</v>
      </c>
      <c r="AD74" s="65" t="e">
        <f t="shared" si="31"/>
        <v>#REF!</v>
      </c>
    </row>
    <row r="75" spans="1:30" ht="8.25" hidden="1">
      <c r="A75" s="55" t="e">
        <f t="shared" si="49"/>
        <v>#REF!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9" t="e">
        <f t="shared" si="32"/>
        <v>#REF!</v>
      </c>
      <c r="M75" s="60">
        <f t="shared" si="33"/>
        <v>2</v>
      </c>
      <c r="N75" s="60">
        <f t="shared" si="34"/>
        <v>0</v>
      </c>
      <c r="O75" s="60">
        <f t="shared" si="35"/>
        <v>1</v>
      </c>
      <c r="P75" s="60">
        <f t="shared" si="36"/>
        <v>9</v>
      </c>
      <c r="Q75" s="60">
        <f t="shared" si="37"/>
        <v>2</v>
      </c>
      <c r="R75" s="60">
        <f t="shared" si="38"/>
        <v>1</v>
      </c>
      <c r="S75" s="61" t="e">
        <f t="shared" si="39"/>
        <v>#REF!</v>
      </c>
      <c r="T75" s="84">
        <f t="shared" si="40"/>
        <v>4</v>
      </c>
      <c r="U75" s="65" t="e">
        <f t="shared" si="41"/>
        <v>#REF!</v>
      </c>
      <c r="V75" s="61" t="e">
        <f t="shared" si="42"/>
        <v>#REF!</v>
      </c>
      <c r="W75" s="84">
        <f t="shared" si="43"/>
        <v>0</v>
      </c>
      <c r="X75" s="65" t="e">
        <f t="shared" si="44"/>
        <v>#REF!</v>
      </c>
      <c r="Y75" s="61" t="e">
        <f t="shared" si="45"/>
        <v>#REF!</v>
      </c>
      <c r="Z75" s="84">
        <f t="shared" si="46"/>
        <v>2</v>
      </c>
      <c r="AA75" s="65" t="e">
        <f t="shared" si="47"/>
        <v>#REF!</v>
      </c>
      <c r="AB75" s="68" t="e">
        <f t="shared" si="48"/>
        <v>#REF!</v>
      </c>
      <c r="AC75" s="85">
        <f t="shared" si="30"/>
        <v>18</v>
      </c>
      <c r="AD75" s="65" t="e">
        <f t="shared" si="31"/>
        <v>#REF!</v>
      </c>
    </row>
    <row r="76" spans="1:30" ht="8.25" hidden="1">
      <c r="A76" s="55" t="e">
        <f t="shared" si="49"/>
        <v>#REF!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9" t="e">
        <f t="shared" si="32"/>
        <v>#REF!</v>
      </c>
      <c r="M76" s="60">
        <f t="shared" si="33"/>
        <v>2</v>
      </c>
      <c r="N76" s="60">
        <f t="shared" si="34"/>
        <v>0</v>
      </c>
      <c r="O76" s="60">
        <f t="shared" si="35"/>
        <v>1</v>
      </c>
      <c r="P76" s="60">
        <f t="shared" si="36"/>
        <v>9</v>
      </c>
      <c r="Q76" s="60">
        <f t="shared" si="37"/>
        <v>2</v>
      </c>
      <c r="R76" s="60">
        <f t="shared" si="38"/>
        <v>1</v>
      </c>
      <c r="S76" s="61" t="e">
        <f t="shared" si="39"/>
        <v>#REF!</v>
      </c>
      <c r="T76" s="84">
        <f t="shared" si="40"/>
        <v>4</v>
      </c>
      <c r="U76" s="65" t="e">
        <f t="shared" si="41"/>
        <v>#REF!</v>
      </c>
      <c r="V76" s="61" t="e">
        <f t="shared" si="42"/>
        <v>#REF!</v>
      </c>
      <c r="W76" s="84">
        <f t="shared" si="43"/>
        <v>0</v>
      </c>
      <c r="X76" s="65" t="e">
        <f t="shared" si="44"/>
        <v>#REF!</v>
      </c>
      <c r="Y76" s="61" t="e">
        <f t="shared" si="45"/>
        <v>#REF!</v>
      </c>
      <c r="Z76" s="84">
        <f t="shared" si="46"/>
        <v>2</v>
      </c>
      <c r="AA76" s="65" t="e">
        <f t="shared" si="47"/>
        <v>#REF!</v>
      </c>
      <c r="AB76" s="68" t="e">
        <f t="shared" si="48"/>
        <v>#REF!</v>
      </c>
      <c r="AC76" s="85">
        <f aca="true" t="shared" si="50" ref="AC76:AC100">IF(P76&lt;40,MIN(40,P76*2),IF(P76&gt;40*Q76*R76,40*Q76*R76,P76))</f>
        <v>18</v>
      </c>
      <c r="AD76" s="65" t="e">
        <f aca="true" t="shared" si="51" ref="AD76:AD100">AB76*AC76</f>
        <v>#REF!</v>
      </c>
    </row>
    <row r="77" spans="1:30" ht="8.25" hidden="1">
      <c r="A77" s="55" t="e">
        <f t="shared" si="49"/>
        <v>#REF!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9" t="e">
        <f t="shared" si="32"/>
        <v>#REF!</v>
      </c>
      <c r="M77" s="60">
        <f t="shared" si="33"/>
        <v>2</v>
      </c>
      <c r="N77" s="60">
        <f t="shared" si="34"/>
        <v>0</v>
      </c>
      <c r="O77" s="60">
        <f t="shared" si="35"/>
        <v>1</v>
      </c>
      <c r="P77" s="60">
        <f t="shared" si="36"/>
        <v>9</v>
      </c>
      <c r="Q77" s="60">
        <f t="shared" si="37"/>
        <v>2</v>
      </c>
      <c r="R77" s="60">
        <f t="shared" si="38"/>
        <v>1</v>
      </c>
      <c r="S77" s="61" t="e">
        <f t="shared" si="39"/>
        <v>#REF!</v>
      </c>
      <c r="T77" s="84">
        <f t="shared" si="40"/>
        <v>4</v>
      </c>
      <c r="U77" s="65" t="e">
        <f t="shared" si="41"/>
        <v>#REF!</v>
      </c>
      <c r="V77" s="61" t="e">
        <f t="shared" si="42"/>
        <v>#REF!</v>
      </c>
      <c r="W77" s="84">
        <f t="shared" si="43"/>
        <v>0</v>
      </c>
      <c r="X77" s="65" t="e">
        <f t="shared" si="44"/>
        <v>#REF!</v>
      </c>
      <c r="Y77" s="61" t="e">
        <f t="shared" si="45"/>
        <v>#REF!</v>
      </c>
      <c r="Z77" s="84">
        <f t="shared" si="46"/>
        <v>2</v>
      </c>
      <c r="AA77" s="65" t="e">
        <f t="shared" si="47"/>
        <v>#REF!</v>
      </c>
      <c r="AB77" s="68" t="e">
        <f t="shared" si="48"/>
        <v>#REF!</v>
      </c>
      <c r="AC77" s="85">
        <f t="shared" si="50"/>
        <v>18</v>
      </c>
      <c r="AD77" s="65" t="e">
        <f t="shared" si="51"/>
        <v>#REF!</v>
      </c>
    </row>
    <row r="78" spans="1:30" ht="8.25" hidden="1">
      <c r="A78" s="55" t="e">
        <f t="shared" si="49"/>
        <v>#REF!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9" t="e">
        <f t="shared" si="32"/>
        <v>#REF!</v>
      </c>
      <c r="M78" s="60">
        <f t="shared" si="33"/>
        <v>2</v>
      </c>
      <c r="N78" s="60">
        <f t="shared" si="34"/>
        <v>0</v>
      </c>
      <c r="O78" s="60">
        <f t="shared" si="35"/>
        <v>1</v>
      </c>
      <c r="P78" s="60">
        <f t="shared" si="36"/>
        <v>9</v>
      </c>
      <c r="Q78" s="60">
        <f t="shared" si="37"/>
        <v>2</v>
      </c>
      <c r="R78" s="60">
        <f t="shared" si="38"/>
        <v>1</v>
      </c>
      <c r="S78" s="61" t="e">
        <f t="shared" si="39"/>
        <v>#REF!</v>
      </c>
      <c r="T78" s="84">
        <f t="shared" si="40"/>
        <v>4</v>
      </c>
      <c r="U78" s="65" t="e">
        <f t="shared" si="41"/>
        <v>#REF!</v>
      </c>
      <c r="V78" s="61" t="e">
        <f t="shared" si="42"/>
        <v>#REF!</v>
      </c>
      <c r="W78" s="84">
        <f t="shared" si="43"/>
        <v>0</v>
      </c>
      <c r="X78" s="65" t="e">
        <f t="shared" si="44"/>
        <v>#REF!</v>
      </c>
      <c r="Y78" s="61" t="e">
        <f t="shared" si="45"/>
        <v>#REF!</v>
      </c>
      <c r="Z78" s="84">
        <f t="shared" si="46"/>
        <v>2</v>
      </c>
      <c r="AA78" s="65" t="e">
        <f t="shared" si="47"/>
        <v>#REF!</v>
      </c>
      <c r="AB78" s="68" t="e">
        <f t="shared" si="48"/>
        <v>#REF!</v>
      </c>
      <c r="AC78" s="85">
        <f t="shared" si="50"/>
        <v>18</v>
      </c>
      <c r="AD78" s="65" t="e">
        <f t="shared" si="51"/>
        <v>#REF!</v>
      </c>
    </row>
    <row r="79" spans="1:30" ht="8.25" hidden="1">
      <c r="A79" s="55" t="e">
        <f t="shared" si="49"/>
        <v>#REF!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9" t="e">
        <f t="shared" si="32"/>
        <v>#REF!</v>
      </c>
      <c r="M79" s="60">
        <f t="shared" si="33"/>
        <v>2</v>
      </c>
      <c r="N79" s="60">
        <f t="shared" si="34"/>
        <v>0</v>
      </c>
      <c r="O79" s="60">
        <f t="shared" si="35"/>
        <v>1</v>
      </c>
      <c r="P79" s="60">
        <f t="shared" si="36"/>
        <v>9</v>
      </c>
      <c r="Q79" s="60">
        <f t="shared" si="37"/>
        <v>2</v>
      </c>
      <c r="R79" s="60">
        <f t="shared" si="38"/>
        <v>1</v>
      </c>
      <c r="S79" s="61" t="e">
        <f t="shared" si="39"/>
        <v>#REF!</v>
      </c>
      <c r="T79" s="84">
        <f t="shared" si="40"/>
        <v>4</v>
      </c>
      <c r="U79" s="65" t="e">
        <f t="shared" si="41"/>
        <v>#REF!</v>
      </c>
      <c r="V79" s="61" t="e">
        <f t="shared" si="42"/>
        <v>#REF!</v>
      </c>
      <c r="W79" s="84">
        <f t="shared" si="43"/>
        <v>0</v>
      </c>
      <c r="X79" s="65" t="e">
        <f t="shared" si="44"/>
        <v>#REF!</v>
      </c>
      <c r="Y79" s="61" t="e">
        <f t="shared" si="45"/>
        <v>#REF!</v>
      </c>
      <c r="Z79" s="84">
        <f t="shared" si="46"/>
        <v>2</v>
      </c>
      <c r="AA79" s="65" t="e">
        <f t="shared" si="47"/>
        <v>#REF!</v>
      </c>
      <c r="AB79" s="68" t="e">
        <f t="shared" si="48"/>
        <v>#REF!</v>
      </c>
      <c r="AC79" s="85">
        <f t="shared" si="50"/>
        <v>18</v>
      </c>
      <c r="AD79" s="65" t="e">
        <f t="shared" si="51"/>
        <v>#REF!</v>
      </c>
    </row>
    <row r="80" spans="1:30" ht="8.25" hidden="1">
      <c r="A80" s="55" t="e">
        <f t="shared" si="49"/>
        <v>#REF!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9" t="e">
        <f t="shared" si="32"/>
        <v>#REF!</v>
      </c>
      <c r="M80" s="60">
        <f t="shared" si="33"/>
        <v>2</v>
      </c>
      <c r="N80" s="60">
        <f t="shared" si="34"/>
        <v>0</v>
      </c>
      <c r="O80" s="60">
        <f t="shared" si="35"/>
        <v>1</v>
      </c>
      <c r="P80" s="60">
        <f t="shared" si="36"/>
        <v>9</v>
      </c>
      <c r="Q80" s="60">
        <f t="shared" si="37"/>
        <v>2</v>
      </c>
      <c r="R80" s="60">
        <f t="shared" si="38"/>
        <v>1</v>
      </c>
      <c r="S80" s="61" t="e">
        <f t="shared" si="39"/>
        <v>#REF!</v>
      </c>
      <c r="T80" s="84">
        <f t="shared" si="40"/>
        <v>4</v>
      </c>
      <c r="U80" s="65" t="e">
        <f t="shared" si="41"/>
        <v>#REF!</v>
      </c>
      <c r="V80" s="61" t="e">
        <f t="shared" si="42"/>
        <v>#REF!</v>
      </c>
      <c r="W80" s="84">
        <f t="shared" si="43"/>
        <v>0</v>
      </c>
      <c r="X80" s="65" t="e">
        <f t="shared" si="44"/>
        <v>#REF!</v>
      </c>
      <c r="Y80" s="61" t="e">
        <f t="shared" si="45"/>
        <v>#REF!</v>
      </c>
      <c r="Z80" s="84">
        <f t="shared" si="46"/>
        <v>2</v>
      </c>
      <c r="AA80" s="65" t="e">
        <f t="shared" si="47"/>
        <v>#REF!</v>
      </c>
      <c r="AB80" s="68" t="e">
        <f t="shared" si="48"/>
        <v>#REF!</v>
      </c>
      <c r="AC80" s="85">
        <f t="shared" si="50"/>
        <v>18</v>
      </c>
      <c r="AD80" s="65" t="e">
        <f t="shared" si="51"/>
        <v>#REF!</v>
      </c>
    </row>
    <row r="81" spans="1:30" ht="8.25" hidden="1">
      <c r="A81" s="55" t="e">
        <f t="shared" si="49"/>
        <v>#REF!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9" t="e">
        <f t="shared" si="32"/>
        <v>#REF!</v>
      </c>
      <c r="M81" s="60">
        <f t="shared" si="33"/>
        <v>2</v>
      </c>
      <c r="N81" s="60">
        <f t="shared" si="34"/>
        <v>0</v>
      </c>
      <c r="O81" s="60">
        <f t="shared" si="35"/>
        <v>1</v>
      </c>
      <c r="P81" s="60">
        <f t="shared" si="36"/>
        <v>9</v>
      </c>
      <c r="Q81" s="60">
        <f t="shared" si="37"/>
        <v>2</v>
      </c>
      <c r="R81" s="60">
        <f t="shared" si="38"/>
        <v>1</v>
      </c>
      <c r="S81" s="61" t="e">
        <f t="shared" si="39"/>
        <v>#REF!</v>
      </c>
      <c r="T81" s="84">
        <f t="shared" si="40"/>
        <v>4</v>
      </c>
      <c r="U81" s="65" t="e">
        <f t="shared" si="41"/>
        <v>#REF!</v>
      </c>
      <c r="V81" s="61" t="e">
        <f t="shared" si="42"/>
        <v>#REF!</v>
      </c>
      <c r="W81" s="84">
        <f t="shared" si="43"/>
        <v>0</v>
      </c>
      <c r="X81" s="65" t="e">
        <f t="shared" si="44"/>
        <v>#REF!</v>
      </c>
      <c r="Y81" s="61" t="e">
        <f t="shared" si="45"/>
        <v>#REF!</v>
      </c>
      <c r="Z81" s="84">
        <f t="shared" si="46"/>
        <v>2</v>
      </c>
      <c r="AA81" s="65" t="e">
        <f t="shared" si="47"/>
        <v>#REF!</v>
      </c>
      <c r="AB81" s="68" t="e">
        <f t="shared" si="48"/>
        <v>#REF!</v>
      </c>
      <c r="AC81" s="85">
        <f t="shared" si="50"/>
        <v>18</v>
      </c>
      <c r="AD81" s="65" t="e">
        <f t="shared" si="51"/>
        <v>#REF!</v>
      </c>
    </row>
    <row r="82" spans="1:30" ht="8.25" hidden="1">
      <c r="A82" s="55" t="e">
        <f t="shared" si="49"/>
        <v>#REF!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9" t="e">
        <f t="shared" si="32"/>
        <v>#REF!</v>
      </c>
      <c r="M82" s="60">
        <f t="shared" si="33"/>
        <v>2</v>
      </c>
      <c r="N82" s="60">
        <f t="shared" si="34"/>
        <v>0</v>
      </c>
      <c r="O82" s="60">
        <f t="shared" si="35"/>
        <v>1</v>
      </c>
      <c r="P82" s="60">
        <f t="shared" si="36"/>
        <v>9</v>
      </c>
      <c r="Q82" s="60">
        <f t="shared" si="37"/>
        <v>2</v>
      </c>
      <c r="R82" s="60">
        <f t="shared" si="38"/>
        <v>1</v>
      </c>
      <c r="S82" s="61" t="e">
        <f t="shared" si="39"/>
        <v>#REF!</v>
      </c>
      <c r="T82" s="84">
        <f t="shared" si="40"/>
        <v>4</v>
      </c>
      <c r="U82" s="65" t="e">
        <f t="shared" si="41"/>
        <v>#REF!</v>
      </c>
      <c r="V82" s="61" t="e">
        <f t="shared" si="42"/>
        <v>#REF!</v>
      </c>
      <c r="W82" s="84">
        <f t="shared" si="43"/>
        <v>0</v>
      </c>
      <c r="X82" s="65" t="e">
        <f t="shared" si="44"/>
        <v>#REF!</v>
      </c>
      <c r="Y82" s="61" t="e">
        <f t="shared" si="45"/>
        <v>#REF!</v>
      </c>
      <c r="Z82" s="84">
        <f t="shared" si="46"/>
        <v>2</v>
      </c>
      <c r="AA82" s="65" t="e">
        <f t="shared" si="47"/>
        <v>#REF!</v>
      </c>
      <c r="AB82" s="68" t="e">
        <f t="shared" si="48"/>
        <v>#REF!</v>
      </c>
      <c r="AC82" s="85">
        <f t="shared" si="50"/>
        <v>18</v>
      </c>
      <c r="AD82" s="65" t="e">
        <f t="shared" si="51"/>
        <v>#REF!</v>
      </c>
    </row>
    <row r="83" spans="1:30" ht="8.25" hidden="1">
      <c r="A83" s="55" t="e">
        <f t="shared" si="49"/>
        <v>#REF!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9" t="e">
        <f t="shared" si="32"/>
        <v>#REF!</v>
      </c>
      <c r="M83" s="60">
        <f t="shared" si="33"/>
        <v>2</v>
      </c>
      <c r="N83" s="60">
        <f t="shared" si="34"/>
        <v>0</v>
      </c>
      <c r="O83" s="60">
        <f t="shared" si="35"/>
        <v>1</v>
      </c>
      <c r="P83" s="60">
        <f t="shared" si="36"/>
        <v>9</v>
      </c>
      <c r="Q83" s="60">
        <f t="shared" si="37"/>
        <v>2</v>
      </c>
      <c r="R83" s="60">
        <f t="shared" si="38"/>
        <v>1</v>
      </c>
      <c r="S83" s="61" t="e">
        <f t="shared" si="39"/>
        <v>#REF!</v>
      </c>
      <c r="T83" s="84">
        <f t="shared" si="40"/>
        <v>4</v>
      </c>
      <c r="U83" s="65" t="e">
        <f t="shared" si="41"/>
        <v>#REF!</v>
      </c>
      <c r="V83" s="61" t="e">
        <f t="shared" si="42"/>
        <v>#REF!</v>
      </c>
      <c r="W83" s="84">
        <f t="shared" si="43"/>
        <v>0</v>
      </c>
      <c r="X83" s="65" t="e">
        <f t="shared" si="44"/>
        <v>#REF!</v>
      </c>
      <c r="Y83" s="61" t="e">
        <f t="shared" si="45"/>
        <v>#REF!</v>
      </c>
      <c r="Z83" s="84">
        <f t="shared" si="46"/>
        <v>2</v>
      </c>
      <c r="AA83" s="65" t="e">
        <f t="shared" si="47"/>
        <v>#REF!</v>
      </c>
      <c r="AB83" s="68" t="e">
        <f t="shared" si="48"/>
        <v>#REF!</v>
      </c>
      <c r="AC83" s="85">
        <f t="shared" si="50"/>
        <v>18</v>
      </c>
      <c r="AD83" s="65" t="e">
        <f t="shared" si="51"/>
        <v>#REF!</v>
      </c>
    </row>
    <row r="84" spans="1:30" ht="8.25" hidden="1">
      <c r="A84" s="55" t="e">
        <f t="shared" si="49"/>
        <v>#REF!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9" t="e">
        <f t="shared" si="32"/>
        <v>#REF!</v>
      </c>
      <c r="M84" s="60">
        <f t="shared" si="33"/>
        <v>2</v>
      </c>
      <c r="N84" s="60">
        <f t="shared" si="34"/>
        <v>0</v>
      </c>
      <c r="O84" s="60">
        <f t="shared" si="35"/>
        <v>1</v>
      </c>
      <c r="P84" s="60">
        <f t="shared" si="36"/>
        <v>9</v>
      </c>
      <c r="Q84" s="60">
        <f t="shared" si="37"/>
        <v>2</v>
      </c>
      <c r="R84" s="60">
        <f t="shared" si="38"/>
        <v>1</v>
      </c>
      <c r="S84" s="61" t="e">
        <f t="shared" si="39"/>
        <v>#REF!</v>
      </c>
      <c r="T84" s="84">
        <f t="shared" si="40"/>
        <v>4</v>
      </c>
      <c r="U84" s="65" t="e">
        <f t="shared" si="41"/>
        <v>#REF!</v>
      </c>
      <c r="V84" s="61" t="e">
        <f t="shared" si="42"/>
        <v>#REF!</v>
      </c>
      <c r="W84" s="84">
        <f t="shared" si="43"/>
        <v>0</v>
      </c>
      <c r="X84" s="65" t="e">
        <f t="shared" si="44"/>
        <v>#REF!</v>
      </c>
      <c r="Y84" s="61" t="e">
        <f t="shared" si="45"/>
        <v>#REF!</v>
      </c>
      <c r="Z84" s="84">
        <f t="shared" si="46"/>
        <v>2</v>
      </c>
      <c r="AA84" s="65" t="e">
        <f t="shared" si="47"/>
        <v>#REF!</v>
      </c>
      <c r="AB84" s="68" t="e">
        <f t="shared" si="48"/>
        <v>#REF!</v>
      </c>
      <c r="AC84" s="85">
        <f t="shared" si="50"/>
        <v>18</v>
      </c>
      <c r="AD84" s="65" t="e">
        <f t="shared" si="51"/>
        <v>#REF!</v>
      </c>
    </row>
    <row r="85" spans="1:30" ht="8.25" hidden="1">
      <c r="A85" s="55" t="e">
        <f t="shared" si="49"/>
        <v>#REF!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9" t="e">
        <f t="shared" si="32"/>
        <v>#REF!</v>
      </c>
      <c r="M85" s="60">
        <f t="shared" si="33"/>
        <v>2</v>
      </c>
      <c r="N85" s="60">
        <f t="shared" si="34"/>
        <v>0</v>
      </c>
      <c r="O85" s="60">
        <f t="shared" si="35"/>
        <v>1</v>
      </c>
      <c r="P85" s="60">
        <f t="shared" si="36"/>
        <v>9</v>
      </c>
      <c r="Q85" s="60">
        <f t="shared" si="37"/>
        <v>2</v>
      </c>
      <c r="R85" s="60">
        <f t="shared" si="38"/>
        <v>1</v>
      </c>
      <c r="S85" s="61" t="e">
        <f t="shared" si="39"/>
        <v>#REF!</v>
      </c>
      <c r="T85" s="84">
        <f t="shared" si="40"/>
        <v>4</v>
      </c>
      <c r="U85" s="65" t="e">
        <f t="shared" si="41"/>
        <v>#REF!</v>
      </c>
      <c r="V85" s="61" t="e">
        <f t="shared" si="42"/>
        <v>#REF!</v>
      </c>
      <c r="W85" s="84">
        <f t="shared" si="43"/>
        <v>0</v>
      </c>
      <c r="X85" s="65" t="e">
        <f t="shared" si="44"/>
        <v>#REF!</v>
      </c>
      <c r="Y85" s="61" t="e">
        <f t="shared" si="45"/>
        <v>#REF!</v>
      </c>
      <c r="Z85" s="84">
        <f t="shared" si="46"/>
        <v>2</v>
      </c>
      <c r="AA85" s="65" t="e">
        <f t="shared" si="47"/>
        <v>#REF!</v>
      </c>
      <c r="AB85" s="68" t="e">
        <f t="shared" si="48"/>
        <v>#REF!</v>
      </c>
      <c r="AC85" s="85">
        <f t="shared" si="50"/>
        <v>18</v>
      </c>
      <c r="AD85" s="65" t="e">
        <f t="shared" si="51"/>
        <v>#REF!</v>
      </c>
    </row>
    <row r="86" spans="1:30" ht="8.25" hidden="1">
      <c r="A86" s="55" t="e">
        <f t="shared" si="49"/>
        <v>#REF!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9" t="e">
        <f t="shared" si="32"/>
        <v>#REF!</v>
      </c>
      <c r="M86" s="60">
        <f t="shared" si="33"/>
        <v>2</v>
      </c>
      <c r="N86" s="60">
        <f t="shared" si="34"/>
        <v>0</v>
      </c>
      <c r="O86" s="60">
        <f t="shared" si="35"/>
        <v>1</v>
      </c>
      <c r="P86" s="60">
        <f t="shared" si="36"/>
        <v>9</v>
      </c>
      <c r="Q86" s="60">
        <f t="shared" si="37"/>
        <v>2</v>
      </c>
      <c r="R86" s="60">
        <f t="shared" si="38"/>
        <v>1</v>
      </c>
      <c r="S86" s="61" t="e">
        <f t="shared" si="39"/>
        <v>#REF!</v>
      </c>
      <c r="T86" s="84">
        <f t="shared" si="40"/>
        <v>4</v>
      </c>
      <c r="U86" s="65" t="e">
        <f t="shared" si="41"/>
        <v>#REF!</v>
      </c>
      <c r="V86" s="61" t="e">
        <f t="shared" si="42"/>
        <v>#REF!</v>
      </c>
      <c r="W86" s="84">
        <f t="shared" si="43"/>
        <v>0</v>
      </c>
      <c r="X86" s="65" t="e">
        <f t="shared" si="44"/>
        <v>#REF!</v>
      </c>
      <c r="Y86" s="61" t="e">
        <f t="shared" si="45"/>
        <v>#REF!</v>
      </c>
      <c r="Z86" s="84">
        <f t="shared" si="46"/>
        <v>2</v>
      </c>
      <c r="AA86" s="65" t="e">
        <f t="shared" si="47"/>
        <v>#REF!</v>
      </c>
      <c r="AB86" s="68" t="e">
        <f t="shared" si="48"/>
        <v>#REF!</v>
      </c>
      <c r="AC86" s="85">
        <f t="shared" si="50"/>
        <v>18</v>
      </c>
      <c r="AD86" s="65" t="e">
        <f t="shared" si="51"/>
        <v>#REF!</v>
      </c>
    </row>
    <row r="87" spans="1:30" ht="8.25" hidden="1">
      <c r="A87" s="55" t="e">
        <f t="shared" si="49"/>
        <v>#REF!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9" t="e">
        <f t="shared" si="32"/>
        <v>#REF!</v>
      </c>
      <c r="M87" s="60">
        <f t="shared" si="33"/>
        <v>2</v>
      </c>
      <c r="N87" s="60">
        <f t="shared" si="34"/>
        <v>0</v>
      </c>
      <c r="O87" s="60">
        <f t="shared" si="35"/>
        <v>1</v>
      </c>
      <c r="P87" s="60">
        <f t="shared" si="36"/>
        <v>9</v>
      </c>
      <c r="Q87" s="60">
        <f t="shared" si="37"/>
        <v>2</v>
      </c>
      <c r="R87" s="60">
        <f t="shared" si="38"/>
        <v>1</v>
      </c>
      <c r="S87" s="61" t="e">
        <f t="shared" si="39"/>
        <v>#REF!</v>
      </c>
      <c r="T87" s="84">
        <f t="shared" si="40"/>
        <v>4</v>
      </c>
      <c r="U87" s="65" t="e">
        <f t="shared" si="41"/>
        <v>#REF!</v>
      </c>
      <c r="V87" s="61" t="e">
        <f t="shared" si="42"/>
        <v>#REF!</v>
      </c>
      <c r="W87" s="84">
        <f t="shared" si="43"/>
        <v>0</v>
      </c>
      <c r="X87" s="65" t="e">
        <f t="shared" si="44"/>
        <v>#REF!</v>
      </c>
      <c r="Y87" s="61" t="e">
        <f t="shared" si="45"/>
        <v>#REF!</v>
      </c>
      <c r="Z87" s="84">
        <f t="shared" si="46"/>
        <v>2</v>
      </c>
      <c r="AA87" s="65" t="e">
        <f t="shared" si="47"/>
        <v>#REF!</v>
      </c>
      <c r="AB87" s="68" t="e">
        <f t="shared" si="48"/>
        <v>#REF!</v>
      </c>
      <c r="AC87" s="85">
        <f t="shared" si="50"/>
        <v>18</v>
      </c>
      <c r="AD87" s="65" t="e">
        <f t="shared" si="51"/>
        <v>#REF!</v>
      </c>
    </row>
    <row r="88" spans="1:30" ht="8.25" hidden="1">
      <c r="A88" s="55" t="e">
        <f t="shared" si="49"/>
        <v>#REF!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9" t="e">
        <f t="shared" si="32"/>
        <v>#REF!</v>
      </c>
      <c r="M88" s="60">
        <f t="shared" si="33"/>
        <v>2</v>
      </c>
      <c r="N88" s="60">
        <f t="shared" si="34"/>
        <v>0</v>
      </c>
      <c r="O88" s="60">
        <f t="shared" si="35"/>
        <v>1</v>
      </c>
      <c r="P88" s="60">
        <f t="shared" si="36"/>
        <v>9</v>
      </c>
      <c r="Q88" s="60">
        <f t="shared" si="37"/>
        <v>2</v>
      </c>
      <c r="R88" s="60">
        <f t="shared" si="38"/>
        <v>1</v>
      </c>
      <c r="S88" s="61" t="e">
        <f t="shared" si="39"/>
        <v>#REF!</v>
      </c>
      <c r="T88" s="84">
        <f t="shared" si="40"/>
        <v>4</v>
      </c>
      <c r="U88" s="65" t="e">
        <f t="shared" si="41"/>
        <v>#REF!</v>
      </c>
      <c r="V88" s="61" t="e">
        <f t="shared" si="42"/>
        <v>#REF!</v>
      </c>
      <c r="W88" s="84">
        <f t="shared" si="43"/>
        <v>0</v>
      </c>
      <c r="X88" s="65" t="e">
        <f t="shared" si="44"/>
        <v>#REF!</v>
      </c>
      <c r="Y88" s="61" t="e">
        <f t="shared" si="45"/>
        <v>#REF!</v>
      </c>
      <c r="Z88" s="84">
        <f t="shared" si="46"/>
        <v>2</v>
      </c>
      <c r="AA88" s="65" t="e">
        <f t="shared" si="47"/>
        <v>#REF!</v>
      </c>
      <c r="AB88" s="68" t="e">
        <f t="shared" si="48"/>
        <v>#REF!</v>
      </c>
      <c r="AC88" s="85">
        <f t="shared" si="50"/>
        <v>18</v>
      </c>
      <c r="AD88" s="65" t="e">
        <f t="shared" si="51"/>
        <v>#REF!</v>
      </c>
    </row>
    <row r="89" spans="1:30" ht="8.25" hidden="1">
      <c r="A89" s="55" t="e">
        <f t="shared" si="49"/>
        <v>#REF!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9" t="e">
        <f t="shared" si="32"/>
        <v>#REF!</v>
      </c>
      <c r="M89" s="60">
        <f t="shared" si="33"/>
        <v>2</v>
      </c>
      <c r="N89" s="60">
        <f t="shared" si="34"/>
        <v>0</v>
      </c>
      <c r="O89" s="60">
        <f t="shared" si="35"/>
        <v>1</v>
      </c>
      <c r="P89" s="60">
        <f t="shared" si="36"/>
        <v>9</v>
      </c>
      <c r="Q89" s="60">
        <f t="shared" si="37"/>
        <v>2</v>
      </c>
      <c r="R89" s="60">
        <f t="shared" si="38"/>
        <v>1</v>
      </c>
      <c r="S89" s="61" t="e">
        <f t="shared" si="39"/>
        <v>#REF!</v>
      </c>
      <c r="T89" s="84">
        <f t="shared" si="40"/>
        <v>4</v>
      </c>
      <c r="U89" s="65" t="e">
        <f t="shared" si="41"/>
        <v>#REF!</v>
      </c>
      <c r="V89" s="61" t="e">
        <f t="shared" si="42"/>
        <v>#REF!</v>
      </c>
      <c r="W89" s="84">
        <f t="shared" si="43"/>
        <v>0</v>
      </c>
      <c r="X89" s="65" t="e">
        <f t="shared" si="44"/>
        <v>#REF!</v>
      </c>
      <c r="Y89" s="61" t="e">
        <f t="shared" si="45"/>
        <v>#REF!</v>
      </c>
      <c r="Z89" s="84">
        <f t="shared" si="46"/>
        <v>2</v>
      </c>
      <c r="AA89" s="65" t="e">
        <f t="shared" si="47"/>
        <v>#REF!</v>
      </c>
      <c r="AB89" s="68" t="e">
        <f t="shared" si="48"/>
        <v>#REF!</v>
      </c>
      <c r="AC89" s="85">
        <f t="shared" si="50"/>
        <v>18</v>
      </c>
      <c r="AD89" s="65" t="e">
        <f t="shared" si="51"/>
        <v>#REF!</v>
      </c>
    </row>
    <row r="90" spans="1:30" ht="8.25" hidden="1">
      <c r="A90" s="55" t="e">
        <f t="shared" si="49"/>
        <v>#REF!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9" t="e">
        <f t="shared" si="32"/>
        <v>#REF!</v>
      </c>
      <c r="M90" s="60">
        <f t="shared" si="33"/>
        <v>2</v>
      </c>
      <c r="N90" s="60">
        <f t="shared" si="34"/>
        <v>0</v>
      </c>
      <c r="O90" s="60">
        <f t="shared" si="35"/>
        <v>1</v>
      </c>
      <c r="P90" s="60">
        <f t="shared" si="36"/>
        <v>9</v>
      </c>
      <c r="Q90" s="60">
        <f t="shared" si="37"/>
        <v>2</v>
      </c>
      <c r="R90" s="60">
        <f t="shared" si="38"/>
        <v>1</v>
      </c>
      <c r="S90" s="61" t="e">
        <f t="shared" si="39"/>
        <v>#REF!</v>
      </c>
      <c r="T90" s="84">
        <f t="shared" si="40"/>
        <v>4</v>
      </c>
      <c r="U90" s="65" t="e">
        <f t="shared" si="41"/>
        <v>#REF!</v>
      </c>
      <c r="V90" s="61" t="e">
        <f t="shared" si="42"/>
        <v>#REF!</v>
      </c>
      <c r="W90" s="84">
        <f t="shared" si="43"/>
        <v>0</v>
      </c>
      <c r="X90" s="65" t="e">
        <f t="shared" si="44"/>
        <v>#REF!</v>
      </c>
      <c r="Y90" s="61" t="e">
        <f t="shared" si="45"/>
        <v>#REF!</v>
      </c>
      <c r="Z90" s="84">
        <f t="shared" si="46"/>
        <v>2</v>
      </c>
      <c r="AA90" s="65" t="e">
        <f t="shared" si="47"/>
        <v>#REF!</v>
      </c>
      <c r="AB90" s="68" t="e">
        <f t="shared" si="48"/>
        <v>#REF!</v>
      </c>
      <c r="AC90" s="85">
        <f t="shared" si="50"/>
        <v>18</v>
      </c>
      <c r="AD90" s="65" t="e">
        <f t="shared" si="51"/>
        <v>#REF!</v>
      </c>
    </row>
    <row r="91" spans="1:30" ht="8.25" hidden="1">
      <c r="A91" s="55" t="e">
        <f t="shared" si="49"/>
        <v>#REF!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9" t="e">
        <f t="shared" si="32"/>
        <v>#REF!</v>
      </c>
      <c r="M91" s="60">
        <f t="shared" si="33"/>
        <v>2</v>
      </c>
      <c r="N91" s="60">
        <f t="shared" si="34"/>
        <v>0</v>
      </c>
      <c r="O91" s="60">
        <f t="shared" si="35"/>
        <v>1</v>
      </c>
      <c r="P91" s="60">
        <f t="shared" si="36"/>
        <v>9</v>
      </c>
      <c r="Q91" s="60">
        <f t="shared" si="37"/>
        <v>2</v>
      </c>
      <c r="R91" s="60">
        <f t="shared" si="38"/>
        <v>1</v>
      </c>
      <c r="S91" s="61" t="e">
        <f t="shared" si="39"/>
        <v>#REF!</v>
      </c>
      <c r="T91" s="84">
        <f t="shared" si="40"/>
        <v>4</v>
      </c>
      <c r="U91" s="65" t="e">
        <f t="shared" si="41"/>
        <v>#REF!</v>
      </c>
      <c r="V91" s="61" t="e">
        <f t="shared" si="42"/>
        <v>#REF!</v>
      </c>
      <c r="W91" s="84">
        <f t="shared" si="43"/>
        <v>0</v>
      </c>
      <c r="X91" s="65" t="e">
        <f t="shared" si="44"/>
        <v>#REF!</v>
      </c>
      <c r="Y91" s="61" t="e">
        <f t="shared" si="45"/>
        <v>#REF!</v>
      </c>
      <c r="Z91" s="84">
        <f t="shared" si="46"/>
        <v>2</v>
      </c>
      <c r="AA91" s="65" t="e">
        <f t="shared" si="47"/>
        <v>#REF!</v>
      </c>
      <c r="AB91" s="68" t="e">
        <f t="shared" si="48"/>
        <v>#REF!</v>
      </c>
      <c r="AC91" s="85">
        <f t="shared" si="50"/>
        <v>18</v>
      </c>
      <c r="AD91" s="65" t="e">
        <f t="shared" si="51"/>
        <v>#REF!</v>
      </c>
    </row>
    <row r="92" spans="1:30" ht="8.25" hidden="1">
      <c r="A92" s="55" t="e">
        <f t="shared" si="49"/>
        <v>#REF!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9" t="e">
        <f t="shared" si="32"/>
        <v>#REF!</v>
      </c>
      <c r="M92" s="60">
        <f t="shared" si="33"/>
        <v>2</v>
      </c>
      <c r="N92" s="60">
        <f t="shared" si="34"/>
        <v>0</v>
      </c>
      <c r="O92" s="60">
        <f t="shared" si="35"/>
        <v>1</v>
      </c>
      <c r="P92" s="60">
        <f t="shared" si="36"/>
        <v>9</v>
      </c>
      <c r="Q92" s="60">
        <f t="shared" si="37"/>
        <v>2</v>
      </c>
      <c r="R92" s="60">
        <f t="shared" si="38"/>
        <v>1</v>
      </c>
      <c r="S92" s="61" t="e">
        <f t="shared" si="39"/>
        <v>#REF!</v>
      </c>
      <c r="T92" s="84">
        <f t="shared" si="40"/>
        <v>4</v>
      </c>
      <c r="U92" s="65" t="e">
        <f t="shared" si="41"/>
        <v>#REF!</v>
      </c>
      <c r="V92" s="61" t="e">
        <f t="shared" si="42"/>
        <v>#REF!</v>
      </c>
      <c r="W92" s="84">
        <f t="shared" si="43"/>
        <v>0</v>
      </c>
      <c r="X92" s="65" t="e">
        <f t="shared" si="44"/>
        <v>#REF!</v>
      </c>
      <c r="Y92" s="61" t="e">
        <f t="shared" si="45"/>
        <v>#REF!</v>
      </c>
      <c r="Z92" s="84">
        <f t="shared" si="46"/>
        <v>2</v>
      </c>
      <c r="AA92" s="65" t="e">
        <f t="shared" si="47"/>
        <v>#REF!</v>
      </c>
      <c r="AB92" s="68" t="e">
        <f t="shared" si="48"/>
        <v>#REF!</v>
      </c>
      <c r="AC92" s="85">
        <f t="shared" si="50"/>
        <v>18</v>
      </c>
      <c r="AD92" s="65" t="e">
        <f t="shared" si="51"/>
        <v>#REF!</v>
      </c>
    </row>
    <row r="93" spans="1:30" ht="8.25" hidden="1">
      <c r="A93" s="55" t="e">
        <f t="shared" si="49"/>
        <v>#REF!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9" t="e">
        <f t="shared" si="32"/>
        <v>#REF!</v>
      </c>
      <c r="M93" s="60">
        <f t="shared" si="33"/>
        <v>2</v>
      </c>
      <c r="N93" s="60">
        <f t="shared" si="34"/>
        <v>0</v>
      </c>
      <c r="O93" s="60">
        <f t="shared" si="35"/>
        <v>1</v>
      </c>
      <c r="P93" s="60">
        <f t="shared" si="36"/>
        <v>9</v>
      </c>
      <c r="Q93" s="60">
        <f t="shared" si="37"/>
        <v>2</v>
      </c>
      <c r="R93" s="60">
        <f t="shared" si="38"/>
        <v>1</v>
      </c>
      <c r="S93" s="61" t="e">
        <f t="shared" si="39"/>
        <v>#REF!</v>
      </c>
      <c r="T93" s="84">
        <f t="shared" si="40"/>
        <v>4</v>
      </c>
      <c r="U93" s="65" t="e">
        <f t="shared" si="41"/>
        <v>#REF!</v>
      </c>
      <c r="V93" s="61" t="e">
        <f t="shared" si="42"/>
        <v>#REF!</v>
      </c>
      <c r="W93" s="84">
        <f t="shared" si="43"/>
        <v>0</v>
      </c>
      <c r="X93" s="65" t="e">
        <f t="shared" si="44"/>
        <v>#REF!</v>
      </c>
      <c r="Y93" s="61" t="e">
        <f t="shared" si="45"/>
        <v>#REF!</v>
      </c>
      <c r="Z93" s="84">
        <f t="shared" si="46"/>
        <v>2</v>
      </c>
      <c r="AA93" s="65" t="e">
        <f t="shared" si="47"/>
        <v>#REF!</v>
      </c>
      <c r="AB93" s="68" t="e">
        <f t="shared" si="48"/>
        <v>#REF!</v>
      </c>
      <c r="AC93" s="85">
        <f t="shared" si="50"/>
        <v>18</v>
      </c>
      <c r="AD93" s="65" t="e">
        <f t="shared" si="51"/>
        <v>#REF!</v>
      </c>
    </row>
    <row r="94" spans="1:30" ht="8.25" hidden="1">
      <c r="A94" s="55" t="e">
        <f t="shared" si="49"/>
        <v>#REF!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9" t="e">
        <f t="shared" si="32"/>
        <v>#REF!</v>
      </c>
      <c r="M94" s="60">
        <f t="shared" si="33"/>
        <v>2</v>
      </c>
      <c r="N94" s="60">
        <f t="shared" si="34"/>
        <v>0</v>
      </c>
      <c r="O94" s="60">
        <f t="shared" si="35"/>
        <v>1</v>
      </c>
      <c r="P94" s="60">
        <f t="shared" si="36"/>
        <v>9</v>
      </c>
      <c r="Q94" s="60">
        <f t="shared" si="37"/>
        <v>2</v>
      </c>
      <c r="R94" s="60">
        <f t="shared" si="38"/>
        <v>1</v>
      </c>
      <c r="S94" s="61" t="e">
        <f t="shared" si="39"/>
        <v>#REF!</v>
      </c>
      <c r="T94" s="84">
        <f t="shared" si="40"/>
        <v>4</v>
      </c>
      <c r="U94" s="65" t="e">
        <f t="shared" si="41"/>
        <v>#REF!</v>
      </c>
      <c r="V94" s="61" t="e">
        <f t="shared" si="42"/>
        <v>#REF!</v>
      </c>
      <c r="W94" s="84">
        <f t="shared" si="43"/>
        <v>0</v>
      </c>
      <c r="X94" s="65" t="e">
        <f t="shared" si="44"/>
        <v>#REF!</v>
      </c>
      <c r="Y94" s="61" t="e">
        <f t="shared" si="45"/>
        <v>#REF!</v>
      </c>
      <c r="Z94" s="84">
        <f t="shared" si="46"/>
        <v>2</v>
      </c>
      <c r="AA94" s="65" t="e">
        <f t="shared" si="47"/>
        <v>#REF!</v>
      </c>
      <c r="AB94" s="68" t="e">
        <f t="shared" si="48"/>
        <v>#REF!</v>
      </c>
      <c r="AC94" s="85">
        <f t="shared" si="50"/>
        <v>18</v>
      </c>
      <c r="AD94" s="65" t="e">
        <f t="shared" si="51"/>
        <v>#REF!</v>
      </c>
    </row>
    <row r="95" spans="1:30" ht="8.25" hidden="1">
      <c r="A95" s="55" t="e">
        <f t="shared" si="49"/>
        <v>#REF!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9" t="e">
        <f t="shared" si="32"/>
        <v>#REF!</v>
      </c>
      <c r="M95" s="60">
        <f t="shared" si="33"/>
        <v>2</v>
      </c>
      <c r="N95" s="60">
        <f t="shared" si="34"/>
        <v>0</v>
      </c>
      <c r="O95" s="60">
        <f t="shared" si="35"/>
        <v>1</v>
      </c>
      <c r="P95" s="60">
        <f t="shared" si="36"/>
        <v>9</v>
      </c>
      <c r="Q95" s="60">
        <f t="shared" si="37"/>
        <v>2</v>
      </c>
      <c r="R95" s="60">
        <f t="shared" si="38"/>
        <v>1</v>
      </c>
      <c r="S95" s="61" t="e">
        <f t="shared" si="39"/>
        <v>#REF!</v>
      </c>
      <c r="T95" s="84">
        <f t="shared" si="40"/>
        <v>4</v>
      </c>
      <c r="U95" s="65" t="e">
        <f t="shared" si="41"/>
        <v>#REF!</v>
      </c>
      <c r="V95" s="61" t="e">
        <f t="shared" si="42"/>
        <v>#REF!</v>
      </c>
      <c r="W95" s="84">
        <f t="shared" si="43"/>
        <v>0</v>
      </c>
      <c r="X95" s="65" t="e">
        <f t="shared" si="44"/>
        <v>#REF!</v>
      </c>
      <c r="Y95" s="61" t="e">
        <f t="shared" si="45"/>
        <v>#REF!</v>
      </c>
      <c r="Z95" s="84">
        <f t="shared" si="46"/>
        <v>2</v>
      </c>
      <c r="AA95" s="65" t="e">
        <f t="shared" si="47"/>
        <v>#REF!</v>
      </c>
      <c r="AB95" s="68" t="e">
        <f t="shared" si="48"/>
        <v>#REF!</v>
      </c>
      <c r="AC95" s="85">
        <f t="shared" si="50"/>
        <v>18</v>
      </c>
      <c r="AD95" s="65" t="e">
        <f t="shared" si="51"/>
        <v>#REF!</v>
      </c>
    </row>
    <row r="96" spans="1:30" ht="8.25" hidden="1">
      <c r="A96" s="55" t="e">
        <f t="shared" si="49"/>
        <v>#REF!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9" t="e">
        <f t="shared" si="32"/>
        <v>#REF!</v>
      </c>
      <c r="M96" s="60">
        <f t="shared" si="33"/>
        <v>2</v>
      </c>
      <c r="N96" s="60">
        <f t="shared" si="34"/>
        <v>0</v>
      </c>
      <c r="O96" s="60">
        <f t="shared" si="35"/>
        <v>1</v>
      </c>
      <c r="P96" s="60">
        <f t="shared" si="36"/>
        <v>9</v>
      </c>
      <c r="Q96" s="60">
        <f t="shared" si="37"/>
        <v>2</v>
      </c>
      <c r="R96" s="60">
        <f t="shared" si="38"/>
        <v>1</v>
      </c>
      <c r="S96" s="61" t="e">
        <f t="shared" si="39"/>
        <v>#REF!</v>
      </c>
      <c r="T96" s="84">
        <f t="shared" si="40"/>
        <v>4</v>
      </c>
      <c r="U96" s="65" t="e">
        <f t="shared" si="41"/>
        <v>#REF!</v>
      </c>
      <c r="V96" s="61" t="e">
        <f t="shared" si="42"/>
        <v>#REF!</v>
      </c>
      <c r="W96" s="84">
        <f t="shared" si="43"/>
        <v>0</v>
      </c>
      <c r="X96" s="65" t="e">
        <f t="shared" si="44"/>
        <v>#REF!</v>
      </c>
      <c r="Y96" s="61" t="e">
        <f t="shared" si="45"/>
        <v>#REF!</v>
      </c>
      <c r="Z96" s="84">
        <f t="shared" si="46"/>
        <v>2</v>
      </c>
      <c r="AA96" s="65" t="e">
        <f t="shared" si="47"/>
        <v>#REF!</v>
      </c>
      <c r="AB96" s="68" t="e">
        <f t="shared" si="48"/>
        <v>#REF!</v>
      </c>
      <c r="AC96" s="85">
        <f t="shared" si="50"/>
        <v>18</v>
      </c>
      <c r="AD96" s="65" t="e">
        <f t="shared" si="51"/>
        <v>#REF!</v>
      </c>
    </row>
    <row r="97" spans="1:30" ht="8.25" hidden="1">
      <c r="A97" s="55" t="e">
        <f t="shared" si="49"/>
        <v>#REF!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9" t="e">
        <f t="shared" si="32"/>
        <v>#REF!</v>
      </c>
      <c r="M97" s="60">
        <f t="shared" si="33"/>
        <v>2</v>
      </c>
      <c r="N97" s="60">
        <f t="shared" si="34"/>
        <v>0</v>
      </c>
      <c r="O97" s="60">
        <f t="shared" si="35"/>
        <v>1</v>
      </c>
      <c r="P97" s="60">
        <f t="shared" si="36"/>
        <v>9</v>
      </c>
      <c r="Q97" s="60">
        <f t="shared" si="37"/>
        <v>2</v>
      </c>
      <c r="R97" s="60">
        <f t="shared" si="38"/>
        <v>1</v>
      </c>
      <c r="S97" s="61" t="e">
        <f t="shared" si="39"/>
        <v>#REF!</v>
      </c>
      <c r="T97" s="84">
        <f t="shared" si="40"/>
        <v>4</v>
      </c>
      <c r="U97" s="65" t="e">
        <f t="shared" si="41"/>
        <v>#REF!</v>
      </c>
      <c r="V97" s="61" t="e">
        <f t="shared" si="42"/>
        <v>#REF!</v>
      </c>
      <c r="W97" s="84">
        <f t="shared" si="43"/>
        <v>0</v>
      </c>
      <c r="X97" s="65" t="e">
        <f t="shared" si="44"/>
        <v>#REF!</v>
      </c>
      <c r="Y97" s="61" t="e">
        <f t="shared" si="45"/>
        <v>#REF!</v>
      </c>
      <c r="Z97" s="84">
        <f t="shared" si="46"/>
        <v>2</v>
      </c>
      <c r="AA97" s="65" t="e">
        <f t="shared" si="47"/>
        <v>#REF!</v>
      </c>
      <c r="AB97" s="68" t="e">
        <f t="shared" si="48"/>
        <v>#REF!</v>
      </c>
      <c r="AC97" s="85">
        <f t="shared" si="50"/>
        <v>18</v>
      </c>
      <c r="AD97" s="65" t="e">
        <f t="shared" si="51"/>
        <v>#REF!</v>
      </c>
    </row>
    <row r="98" spans="1:30" ht="8.25" hidden="1">
      <c r="A98" s="55" t="e">
        <f t="shared" si="49"/>
        <v>#REF!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9" t="e">
        <f t="shared" si="32"/>
        <v>#REF!</v>
      </c>
      <c r="M98" s="60">
        <f t="shared" si="33"/>
        <v>2</v>
      </c>
      <c r="N98" s="60">
        <f t="shared" si="34"/>
        <v>0</v>
      </c>
      <c r="O98" s="60">
        <f t="shared" si="35"/>
        <v>1</v>
      </c>
      <c r="P98" s="60">
        <f t="shared" si="36"/>
        <v>9</v>
      </c>
      <c r="Q98" s="60">
        <f t="shared" si="37"/>
        <v>2</v>
      </c>
      <c r="R98" s="60">
        <f t="shared" si="38"/>
        <v>1</v>
      </c>
      <c r="S98" s="61" t="e">
        <f t="shared" si="39"/>
        <v>#REF!</v>
      </c>
      <c r="T98" s="84">
        <f t="shared" si="40"/>
        <v>4</v>
      </c>
      <c r="U98" s="65" t="e">
        <f t="shared" si="41"/>
        <v>#REF!</v>
      </c>
      <c r="V98" s="61" t="e">
        <f t="shared" si="42"/>
        <v>#REF!</v>
      </c>
      <c r="W98" s="84">
        <f t="shared" si="43"/>
        <v>0</v>
      </c>
      <c r="X98" s="65" t="e">
        <f t="shared" si="44"/>
        <v>#REF!</v>
      </c>
      <c r="Y98" s="61" t="e">
        <f t="shared" si="45"/>
        <v>#REF!</v>
      </c>
      <c r="Z98" s="84">
        <f t="shared" si="46"/>
        <v>2</v>
      </c>
      <c r="AA98" s="65" t="e">
        <f t="shared" si="47"/>
        <v>#REF!</v>
      </c>
      <c r="AB98" s="68" t="e">
        <f t="shared" si="48"/>
        <v>#REF!</v>
      </c>
      <c r="AC98" s="85">
        <f t="shared" si="50"/>
        <v>18</v>
      </c>
      <c r="AD98" s="65" t="e">
        <f t="shared" si="51"/>
        <v>#REF!</v>
      </c>
    </row>
    <row r="99" spans="1:30" ht="8.25" hidden="1">
      <c r="A99" s="55" t="e">
        <f t="shared" si="49"/>
        <v>#REF!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9" t="e">
        <f t="shared" si="32"/>
        <v>#REF!</v>
      </c>
      <c r="M99" s="60">
        <f t="shared" si="33"/>
        <v>2</v>
      </c>
      <c r="N99" s="60">
        <f t="shared" si="34"/>
        <v>0</v>
      </c>
      <c r="O99" s="60">
        <f t="shared" si="35"/>
        <v>1</v>
      </c>
      <c r="P99" s="60">
        <f t="shared" si="36"/>
        <v>9</v>
      </c>
      <c r="Q99" s="60">
        <f t="shared" si="37"/>
        <v>2</v>
      </c>
      <c r="R99" s="60">
        <f t="shared" si="38"/>
        <v>1</v>
      </c>
      <c r="S99" s="61" t="e">
        <f t="shared" si="39"/>
        <v>#REF!</v>
      </c>
      <c r="T99" s="84">
        <f t="shared" si="40"/>
        <v>4</v>
      </c>
      <c r="U99" s="65" t="e">
        <f t="shared" si="41"/>
        <v>#REF!</v>
      </c>
      <c r="V99" s="61" t="e">
        <f t="shared" si="42"/>
        <v>#REF!</v>
      </c>
      <c r="W99" s="84">
        <f t="shared" si="43"/>
        <v>0</v>
      </c>
      <c r="X99" s="65" t="e">
        <f t="shared" si="44"/>
        <v>#REF!</v>
      </c>
      <c r="Y99" s="61" t="e">
        <f t="shared" si="45"/>
        <v>#REF!</v>
      </c>
      <c r="Z99" s="84">
        <f t="shared" si="46"/>
        <v>2</v>
      </c>
      <c r="AA99" s="65" t="e">
        <f t="shared" si="47"/>
        <v>#REF!</v>
      </c>
      <c r="AB99" s="68" t="e">
        <f t="shared" si="48"/>
        <v>#REF!</v>
      </c>
      <c r="AC99" s="85">
        <f t="shared" si="50"/>
        <v>18</v>
      </c>
      <c r="AD99" s="65" t="e">
        <f t="shared" si="51"/>
        <v>#REF!</v>
      </c>
    </row>
    <row r="100" spans="1:30" ht="8.25" hidden="1">
      <c r="A100" s="75" t="e">
        <f t="shared" si="49"/>
        <v>#REF!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9" t="e">
        <f t="shared" si="32"/>
        <v>#REF!</v>
      </c>
      <c r="M100" s="80">
        <f t="shared" si="33"/>
        <v>2</v>
      </c>
      <c r="N100" s="80">
        <f t="shared" si="34"/>
        <v>0</v>
      </c>
      <c r="O100" s="80">
        <f t="shared" si="35"/>
        <v>1</v>
      </c>
      <c r="P100" s="80">
        <f t="shared" si="36"/>
        <v>9</v>
      </c>
      <c r="Q100" s="80">
        <f t="shared" si="37"/>
        <v>2</v>
      </c>
      <c r="R100" s="80">
        <f t="shared" si="38"/>
        <v>1</v>
      </c>
      <c r="S100" s="81" t="e">
        <f t="shared" si="39"/>
        <v>#REF!</v>
      </c>
      <c r="T100" s="86">
        <f t="shared" si="40"/>
        <v>4</v>
      </c>
      <c r="U100" s="87" t="e">
        <f t="shared" si="41"/>
        <v>#REF!</v>
      </c>
      <c r="V100" s="81" t="e">
        <f t="shared" si="42"/>
        <v>#REF!</v>
      </c>
      <c r="W100" s="86">
        <f t="shared" si="43"/>
        <v>0</v>
      </c>
      <c r="X100" s="87" t="e">
        <f t="shared" si="44"/>
        <v>#REF!</v>
      </c>
      <c r="Y100" s="81" t="e">
        <f t="shared" si="45"/>
        <v>#REF!</v>
      </c>
      <c r="Z100" s="86">
        <f t="shared" si="46"/>
        <v>2</v>
      </c>
      <c r="AA100" s="87" t="e">
        <f t="shared" si="47"/>
        <v>#REF!</v>
      </c>
      <c r="AB100" s="83" t="e">
        <f t="shared" si="48"/>
        <v>#REF!</v>
      </c>
      <c r="AC100" s="85">
        <f t="shared" si="50"/>
        <v>18</v>
      </c>
      <c r="AD100" s="65" t="e">
        <f t="shared" si="51"/>
        <v>#REF!</v>
      </c>
    </row>
    <row r="102" spans="3:7" ht="8.25" hidden="1">
      <c r="C102" s="128" t="s">
        <v>124</v>
      </c>
      <c r="D102" s="128"/>
      <c r="E102" s="128"/>
      <c r="F102" s="88" t="s">
        <v>16</v>
      </c>
      <c r="G102" s="89" t="s">
        <v>125</v>
      </c>
    </row>
    <row r="103" spans="3:7" ht="8.25" hidden="1">
      <c r="C103" s="90" t="s">
        <v>126</v>
      </c>
      <c r="D103" s="91" t="s">
        <v>127</v>
      </c>
      <c r="E103" s="91">
        <f aca="true" t="shared" si="52" ref="E103:E121">COUNTIF($E$12:$E$100,D103)</f>
        <v>0</v>
      </c>
      <c r="F103" s="129">
        <f>E103+E104</f>
        <v>2</v>
      </c>
      <c r="G103" s="129">
        <f>F103+F104</f>
        <v>2</v>
      </c>
    </row>
    <row r="104" spans="3:7" ht="8.25" hidden="1">
      <c r="C104" s="93" t="s">
        <v>126</v>
      </c>
      <c r="D104" s="94" t="s">
        <v>46</v>
      </c>
      <c r="E104" s="94">
        <f t="shared" si="52"/>
        <v>2</v>
      </c>
      <c r="F104" s="129"/>
      <c r="G104" s="129"/>
    </row>
    <row r="105" spans="3:7" ht="8.25" hidden="1">
      <c r="C105" s="93" t="s">
        <v>126</v>
      </c>
      <c r="D105" s="95" t="s">
        <v>128</v>
      </c>
      <c r="E105" s="95">
        <f t="shared" si="52"/>
        <v>0</v>
      </c>
      <c r="F105" s="129">
        <f>E105+E106</f>
        <v>0</v>
      </c>
      <c r="G105" s="129">
        <f>G103+F105</f>
        <v>2</v>
      </c>
    </row>
    <row r="106" spans="3:7" ht="8.25" hidden="1">
      <c r="C106" s="93" t="s">
        <v>126</v>
      </c>
      <c r="D106" s="96" t="s">
        <v>129</v>
      </c>
      <c r="E106" s="96">
        <f t="shared" si="52"/>
        <v>0</v>
      </c>
      <c r="F106" s="129"/>
      <c r="G106" s="129"/>
    </row>
    <row r="107" spans="3:7" ht="8.25" hidden="1">
      <c r="C107" s="93" t="s">
        <v>126</v>
      </c>
      <c r="D107" s="91" t="s">
        <v>85</v>
      </c>
      <c r="E107" s="91">
        <f t="shared" si="52"/>
        <v>1</v>
      </c>
      <c r="F107" s="129">
        <f>E107+E108</f>
        <v>1</v>
      </c>
      <c r="G107" s="129">
        <f>G105+F107</f>
        <v>3</v>
      </c>
    </row>
    <row r="108" spans="3:7" ht="8.25" hidden="1">
      <c r="C108" s="93" t="s">
        <v>126</v>
      </c>
      <c r="D108" s="94" t="s">
        <v>130</v>
      </c>
      <c r="E108" s="94">
        <f t="shared" si="52"/>
        <v>0</v>
      </c>
      <c r="F108" s="129"/>
      <c r="G108" s="129"/>
    </row>
    <row r="109" spans="3:7" ht="8.25" hidden="1">
      <c r="C109" s="93" t="s">
        <v>126</v>
      </c>
      <c r="D109" s="95" t="s">
        <v>52</v>
      </c>
      <c r="E109" s="95">
        <f t="shared" si="52"/>
        <v>4</v>
      </c>
      <c r="F109" s="129">
        <f>E109+E110+E111+E112</f>
        <v>9</v>
      </c>
      <c r="G109" s="129">
        <f>G107+F109</f>
        <v>12</v>
      </c>
    </row>
    <row r="110" spans="3:7" ht="8.25" hidden="1">
      <c r="C110" s="93" t="s">
        <v>126</v>
      </c>
      <c r="D110" s="97" t="s">
        <v>62</v>
      </c>
      <c r="E110" s="97">
        <f t="shared" si="52"/>
        <v>1</v>
      </c>
      <c r="F110" s="129"/>
      <c r="G110" s="129"/>
    </row>
    <row r="111" spans="3:7" ht="8.25" hidden="1">
      <c r="C111" s="93" t="s">
        <v>126</v>
      </c>
      <c r="D111" s="97" t="s">
        <v>131</v>
      </c>
      <c r="E111" s="97">
        <f t="shared" si="52"/>
        <v>0</v>
      </c>
      <c r="F111" s="129"/>
      <c r="G111" s="129"/>
    </row>
    <row r="112" spans="3:7" ht="8.25" hidden="1">
      <c r="C112" s="93" t="s">
        <v>126</v>
      </c>
      <c r="D112" s="96" t="s">
        <v>59</v>
      </c>
      <c r="E112" s="96">
        <f t="shared" si="52"/>
        <v>4</v>
      </c>
      <c r="F112" s="129"/>
      <c r="G112" s="129"/>
    </row>
    <row r="113" spans="3:7" ht="8.25" hidden="1">
      <c r="C113" s="93" t="s">
        <v>126</v>
      </c>
      <c r="D113" s="91" t="s">
        <v>54</v>
      </c>
      <c r="E113" s="91">
        <f t="shared" si="52"/>
        <v>7</v>
      </c>
      <c r="F113" s="129">
        <f>E113+E114+E115+E116</f>
        <v>26</v>
      </c>
      <c r="G113" s="129">
        <f>G109+F113</f>
        <v>38</v>
      </c>
    </row>
    <row r="114" spans="3:7" ht="8.25" hidden="1">
      <c r="C114" s="93" t="s">
        <v>126</v>
      </c>
      <c r="D114" s="98" t="s">
        <v>78</v>
      </c>
      <c r="E114" s="98">
        <f t="shared" si="52"/>
        <v>6</v>
      </c>
      <c r="F114" s="129"/>
      <c r="G114" s="129"/>
    </row>
    <row r="115" spans="3:7" ht="8.25" hidden="1">
      <c r="C115" s="93" t="s">
        <v>126</v>
      </c>
      <c r="D115" s="98" t="s">
        <v>76</v>
      </c>
      <c r="E115" s="98">
        <f t="shared" si="52"/>
        <v>8</v>
      </c>
      <c r="F115" s="129"/>
      <c r="G115" s="129"/>
    </row>
    <row r="116" spans="3:7" ht="8.25" hidden="1">
      <c r="C116" s="93" t="s">
        <v>126</v>
      </c>
      <c r="D116" s="94" t="s">
        <v>99</v>
      </c>
      <c r="E116" s="94">
        <f t="shared" si="52"/>
        <v>5</v>
      </c>
      <c r="F116" s="129"/>
      <c r="G116" s="129"/>
    </row>
    <row r="117" spans="3:7" ht="8.25" hidden="1">
      <c r="C117" s="93" t="s">
        <v>126</v>
      </c>
      <c r="D117" s="95" t="s">
        <v>94</v>
      </c>
      <c r="E117" s="95">
        <f t="shared" si="52"/>
        <v>6</v>
      </c>
      <c r="F117" s="129">
        <f>E117+E118+E119+E120</f>
        <v>15</v>
      </c>
      <c r="G117" s="129">
        <f>G113+F117</f>
        <v>53</v>
      </c>
    </row>
    <row r="118" spans="3:7" ht="8.25" hidden="1">
      <c r="C118" s="93" t="s">
        <v>126</v>
      </c>
      <c r="D118" s="97" t="s">
        <v>96</v>
      </c>
      <c r="E118" s="97">
        <f t="shared" si="52"/>
        <v>2</v>
      </c>
      <c r="F118" s="129"/>
      <c r="G118" s="129"/>
    </row>
    <row r="119" spans="3:7" ht="8.25" hidden="1">
      <c r="C119" s="93" t="s">
        <v>126</v>
      </c>
      <c r="D119" s="97" t="s">
        <v>111</v>
      </c>
      <c r="E119" s="97">
        <f t="shared" si="52"/>
        <v>5</v>
      </c>
      <c r="F119" s="129"/>
      <c r="G119" s="129"/>
    </row>
    <row r="120" spans="3:7" ht="8.25" hidden="1">
      <c r="C120" s="93" t="s">
        <v>126</v>
      </c>
      <c r="D120" s="96" t="s">
        <v>121</v>
      </c>
      <c r="E120" s="96">
        <f t="shared" si="52"/>
        <v>2</v>
      </c>
      <c r="F120" s="129"/>
      <c r="G120" s="129"/>
    </row>
    <row r="121" spans="3:7" ht="8.25" hidden="1">
      <c r="C121" s="93" t="s">
        <v>126</v>
      </c>
      <c r="D121" s="99">
        <v>7</v>
      </c>
      <c r="E121" s="91">
        <f t="shared" si="52"/>
        <v>0</v>
      </c>
      <c r="F121" s="100">
        <f>E121</f>
        <v>0</v>
      </c>
      <c r="G121" s="92">
        <f>G117+F121</f>
        <v>53</v>
      </c>
    </row>
    <row r="122" spans="3:7" ht="8.25" hidden="1">
      <c r="C122" s="93" t="s">
        <v>132</v>
      </c>
      <c r="D122" s="101"/>
      <c r="E122" s="102">
        <f>SUM(E103:E121)</f>
        <v>53</v>
      </c>
      <c r="F122" s="103">
        <f>SUM(F103:F121)</f>
        <v>53</v>
      </c>
      <c r="G122" s="104"/>
    </row>
    <row r="123" spans="1:22" ht="11.25" customHeight="1">
      <c r="A123" s="105"/>
      <c r="B123" s="106"/>
      <c r="C123" s="106"/>
      <c r="D123" s="106"/>
      <c r="E123" s="106"/>
      <c r="F123" s="107"/>
      <c r="G123" s="108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7"/>
    </row>
    <row r="124" spans="1:22" ht="10.5" customHeight="1">
      <c r="A124" s="109"/>
      <c r="B124" s="3"/>
      <c r="C124" s="110" t="s">
        <v>133</v>
      </c>
      <c r="D124" s="3"/>
      <c r="E124" s="3"/>
      <c r="F124" s="111"/>
      <c r="G124" s="112"/>
      <c r="H124" s="110" t="s">
        <v>134</v>
      </c>
      <c r="I124" s="11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111"/>
    </row>
    <row r="125" spans="1:22" ht="10.5" customHeight="1">
      <c r="A125" s="109"/>
      <c r="B125" s="3"/>
      <c r="C125" s="133" t="s">
        <v>135</v>
      </c>
      <c r="D125" s="133"/>
      <c r="E125" s="133"/>
      <c r="F125" s="134"/>
      <c r="G125" s="109"/>
      <c r="H125" s="114">
        <v>87</v>
      </c>
      <c r="I125" s="113"/>
      <c r="J125" s="130" t="s">
        <v>45</v>
      </c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1"/>
    </row>
    <row r="126" spans="1:22" ht="10.5" customHeight="1">
      <c r="A126" s="109"/>
      <c r="B126" s="3" t="s">
        <v>136</v>
      </c>
      <c r="C126" s="133" t="s">
        <v>137</v>
      </c>
      <c r="D126" s="133"/>
      <c r="E126" s="133"/>
      <c r="F126" s="134"/>
      <c r="G126" s="109"/>
      <c r="H126" s="113" t="s">
        <v>138</v>
      </c>
      <c r="I126" s="113"/>
      <c r="J126" s="130" t="s">
        <v>45</v>
      </c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1"/>
    </row>
    <row r="127" spans="1:22" ht="10.5" customHeight="1">
      <c r="A127" s="109"/>
      <c r="B127" s="3"/>
      <c r="C127" s="133" t="s">
        <v>139</v>
      </c>
      <c r="D127" s="133"/>
      <c r="E127" s="133"/>
      <c r="F127" s="134"/>
      <c r="G127" s="109"/>
      <c r="H127" s="113" t="s">
        <v>140</v>
      </c>
      <c r="I127" s="113"/>
      <c r="J127" s="3"/>
      <c r="K127" s="3"/>
      <c r="L127" s="113"/>
      <c r="M127" s="113"/>
      <c r="N127" s="113"/>
      <c r="O127" s="113"/>
      <c r="P127" s="113"/>
      <c r="Q127" s="113"/>
      <c r="R127" s="113"/>
      <c r="S127" s="113"/>
      <c r="T127" s="3"/>
      <c r="U127" s="3"/>
      <c r="V127" s="111"/>
    </row>
    <row r="128" spans="1:22" ht="10.5" customHeight="1">
      <c r="A128" s="109"/>
      <c r="B128" s="3"/>
      <c r="C128" s="133" t="s">
        <v>141</v>
      </c>
      <c r="D128" s="133"/>
      <c r="E128" s="133"/>
      <c r="F128" s="134"/>
      <c r="G128" s="109"/>
      <c r="H128" s="113" t="s">
        <v>142</v>
      </c>
      <c r="I128" s="113"/>
      <c r="J128" s="124" t="s">
        <v>84</v>
      </c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32"/>
    </row>
    <row r="129" spans="1:22" ht="10.5" customHeight="1">
      <c r="A129" s="109"/>
      <c r="B129" s="3"/>
      <c r="C129" s="133" t="s">
        <v>143</v>
      </c>
      <c r="D129" s="133"/>
      <c r="E129" s="133"/>
      <c r="F129" s="134"/>
      <c r="G129" s="109"/>
      <c r="H129" s="113" t="s">
        <v>144</v>
      </c>
      <c r="I129" s="113"/>
      <c r="J129" s="124" t="s">
        <v>50</v>
      </c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32"/>
    </row>
    <row r="130" spans="1:22" ht="10.5" customHeight="1">
      <c r="A130" s="109"/>
      <c r="B130" s="3" t="s">
        <v>145</v>
      </c>
      <c r="C130" s="133" t="s">
        <v>146</v>
      </c>
      <c r="D130" s="133"/>
      <c r="E130" s="133"/>
      <c r="F130" s="134"/>
      <c r="G130" s="109"/>
      <c r="H130" s="113" t="s">
        <v>147</v>
      </c>
      <c r="I130" s="113"/>
      <c r="J130" s="124" t="s">
        <v>148</v>
      </c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32"/>
    </row>
    <row r="131" spans="1:22" ht="10.5" customHeight="1">
      <c r="A131" s="115"/>
      <c r="B131" s="116"/>
      <c r="C131" s="117"/>
      <c r="D131" s="116"/>
      <c r="E131" s="116"/>
      <c r="F131" s="118"/>
      <c r="G131" s="109"/>
      <c r="H131" s="113" t="s">
        <v>149</v>
      </c>
      <c r="I131" s="113"/>
      <c r="J131" s="124" t="s">
        <v>93</v>
      </c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32"/>
    </row>
    <row r="132" spans="1:22" ht="10.5" customHeight="1">
      <c r="A132" s="119"/>
      <c r="B132" s="120"/>
      <c r="C132" s="120"/>
      <c r="D132" s="120"/>
      <c r="E132" s="120"/>
      <c r="F132" s="120"/>
      <c r="G132" s="109"/>
      <c r="H132" s="113" t="s">
        <v>150</v>
      </c>
      <c r="I132" s="113"/>
      <c r="J132" s="3"/>
      <c r="K132" s="3"/>
      <c r="L132" s="113"/>
      <c r="M132" s="113"/>
      <c r="N132" s="113"/>
      <c r="O132" s="113"/>
      <c r="P132" s="113"/>
      <c r="Q132" s="113"/>
      <c r="R132" s="113"/>
      <c r="S132" s="113"/>
      <c r="T132" s="3"/>
      <c r="U132" s="3"/>
      <c r="V132" s="111"/>
    </row>
    <row r="133" spans="1:22" ht="10.5" customHeight="1">
      <c r="A133" s="105"/>
      <c r="B133" s="106"/>
      <c r="C133" s="135" t="s">
        <v>151</v>
      </c>
      <c r="D133" s="135"/>
      <c r="E133" s="135"/>
      <c r="F133" s="136"/>
      <c r="G133" s="3"/>
      <c r="H133" s="113" t="s">
        <v>152</v>
      </c>
      <c r="I133" s="113"/>
      <c r="J133" s="124" t="s">
        <v>48</v>
      </c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32"/>
    </row>
    <row r="134" spans="1:22" ht="10.5" customHeight="1">
      <c r="A134" s="109"/>
      <c r="B134" s="3"/>
      <c r="C134" s="133" t="s">
        <v>135</v>
      </c>
      <c r="D134" s="133"/>
      <c r="E134" s="133"/>
      <c r="F134" s="134"/>
      <c r="G134" s="3"/>
      <c r="H134" s="113" t="s">
        <v>153</v>
      </c>
      <c r="I134" s="113"/>
      <c r="J134" s="124" t="s">
        <v>119</v>
      </c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32"/>
    </row>
    <row r="135" spans="1:22" ht="10.5" customHeight="1">
      <c r="A135" s="109"/>
      <c r="B135" s="3"/>
      <c r="C135" s="133" t="s">
        <v>139</v>
      </c>
      <c r="D135" s="133"/>
      <c r="E135" s="133"/>
      <c r="F135" s="134"/>
      <c r="G135" s="3"/>
      <c r="H135" s="113" t="s">
        <v>154</v>
      </c>
      <c r="I135" s="113"/>
      <c r="J135" s="124" t="s">
        <v>50</v>
      </c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32"/>
    </row>
    <row r="136" spans="1:22" ht="10.5" customHeight="1">
      <c r="A136" s="109"/>
      <c r="B136" s="3"/>
      <c r="C136" s="133" t="s">
        <v>155</v>
      </c>
      <c r="D136" s="133"/>
      <c r="E136" s="133"/>
      <c r="F136" s="134"/>
      <c r="G136" s="3"/>
      <c r="H136" s="113" t="s">
        <v>156</v>
      </c>
      <c r="I136" s="113"/>
      <c r="J136" s="124" t="s">
        <v>57</v>
      </c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32"/>
    </row>
    <row r="137" spans="1:22" ht="10.5" customHeight="1">
      <c r="A137" s="109"/>
      <c r="B137" s="3"/>
      <c r="C137" s="133" t="s">
        <v>157</v>
      </c>
      <c r="D137" s="133"/>
      <c r="E137" s="133"/>
      <c r="F137" s="134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8"/>
    </row>
    <row r="138" spans="1:6" ht="10.5" customHeight="1">
      <c r="A138" s="109"/>
      <c r="B138" s="3"/>
      <c r="C138" s="133" t="s">
        <v>141</v>
      </c>
      <c r="D138" s="133"/>
      <c r="E138" s="133"/>
      <c r="F138" s="134"/>
    </row>
    <row r="139" spans="1:6" ht="10.5" customHeight="1">
      <c r="A139" s="109"/>
      <c r="B139" s="3"/>
      <c r="C139" s="137" t="s">
        <v>158</v>
      </c>
      <c r="D139" s="137"/>
      <c r="E139" s="137"/>
      <c r="F139" s="138"/>
    </row>
    <row r="140" spans="1:6" ht="10.5" customHeight="1">
      <c r="A140" s="109"/>
      <c r="B140" s="3"/>
      <c r="C140" s="133" t="s">
        <v>159</v>
      </c>
      <c r="D140" s="133"/>
      <c r="E140" s="133"/>
      <c r="F140" s="134"/>
    </row>
    <row r="141" spans="1:6" ht="10.5" customHeight="1">
      <c r="A141" s="109"/>
      <c r="B141" s="3"/>
      <c r="C141" s="133" t="s">
        <v>160</v>
      </c>
      <c r="D141" s="133"/>
      <c r="E141" s="133"/>
      <c r="F141" s="134"/>
    </row>
    <row r="142" spans="1:6" ht="8.25">
      <c r="A142" s="115"/>
      <c r="B142" s="116"/>
      <c r="C142" s="116"/>
      <c r="D142" s="116"/>
      <c r="E142" s="116"/>
      <c r="F142" s="118"/>
    </row>
  </sheetData>
  <mergeCells count="47">
    <mergeCell ref="C141:F141"/>
    <mergeCell ref="C137:F137"/>
    <mergeCell ref="C138:F138"/>
    <mergeCell ref="C139:F139"/>
    <mergeCell ref="C140:F140"/>
    <mergeCell ref="C133:F133"/>
    <mergeCell ref="C134:F134"/>
    <mergeCell ref="C135:F135"/>
    <mergeCell ref="C136:F136"/>
    <mergeCell ref="C130:F130"/>
    <mergeCell ref="C125:F125"/>
    <mergeCell ref="C126:F126"/>
    <mergeCell ref="C127:F127"/>
    <mergeCell ref="C128:F128"/>
    <mergeCell ref="C129:F129"/>
    <mergeCell ref="J133:V133"/>
    <mergeCell ref="J134:V134"/>
    <mergeCell ref="J135:V135"/>
    <mergeCell ref="J136:V136"/>
    <mergeCell ref="J128:V128"/>
    <mergeCell ref="J129:V129"/>
    <mergeCell ref="J130:V130"/>
    <mergeCell ref="J131:V131"/>
    <mergeCell ref="F117:F120"/>
    <mergeCell ref="G117:G120"/>
    <mergeCell ref="J125:V125"/>
    <mergeCell ref="J126:V126"/>
    <mergeCell ref="F109:F112"/>
    <mergeCell ref="G109:G112"/>
    <mergeCell ref="F113:F116"/>
    <mergeCell ref="G113:G116"/>
    <mergeCell ref="F105:F106"/>
    <mergeCell ref="G105:G106"/>
    <mergeCell ref="F107:F108"/>
    <mergeCell ref="G107:G108"/>
    <mergeCell ref="A9:O9"/>
    <mergeCell ref="C102:E102"/>
    <mergeCell ref="F103:F104"/>
    <mergeCell ref="G103:G104"/>
    <mergeCell ref="A5:AB5"/>
    <mergeCell ref="A6:O6"/>
    <mergeCell ref="A7:B7"/>
    <mergeCell ref="C7:C8"/>
    <mergeCell ref="A1:AB1"/>
    <mergeCell ref="A2:AB2"/>
    <mergeCell ref="A3:AB3"/>
    <mergeCell ref="A4:O4"/>
  </mergeCells>
  <printOptions horizontalCentered="1"/>
  <pageMargins left="0.2362204724409449" right="0" top="1.299212598425197" bottom="0.1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2011-10-10T08:52:51Z</cp:lastPrinted>
  <dcterms:modified xsi:type="dcterms:W3CDTF">2011-10-10T09:08:54Z</dcterms:modified>
  <cp:category/>
  <cp:version/>
  <cp:contentType/>
  <cp:contentStatus/>
</cp:coreProperties>
</file>