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525" windowWidth="19230" windowHeight="6570"/>
  </bookViews>
  <sheets>
    <sheet name="saison en cours" sheetId="1" r:id="rId1"/>
    <sheet name="données" sheetId="2" state="hidden" r:id="rId2"/>
  </sheets>
  <externalReferences>
    <externalReference r:id="rId3"/>
  </externalReferences>
  <definedNames>
    <definedName name="An">[1]Calendrier!$B$1</definedName>
    <definedName name="Année1">données!$B$2</definedName>
    <definedName name="Année2">données!#REF!</definedName>
    <definedName name="FERIE">données!$A$6:$A$27</definedName>
    <definedName name="Mois1">données!$B$3</definedName>
  </definedNames>
  <calcPr calcId="145621"/>
</workbook>
</file>

<file path=xl/calcChain.xml><?xml version="1.0" encoding="utf-8"?>
<calcChain xmlns="http://schemas.openxmlformats.org/spreadsheetml/2006/main">
  <c r="B1" i="2" l="1"/>
  <c r="B2" i="1" l="1"/>
  <c r="C37" i="1"/>
  <c r="C2" i="1"/>
  <c r="M70" i="1"/>
  <c r="K70" i="1"/>
  <c r="I70" i="1"/>
  <c r="G70" i="1"/>
  <c r="E70" i="1"/>
  <c r="C70" i="1"/>
  <c r="M37" i="1"/>
  <c r="K37" i="1"/>
  <c r="I37" i="1"/>
  <c r="G37" i="1"/>
  <c r="E37" i="1"/>
  <c r="D1" i="2" l="1"/>
  <c r="M35" i="1"/>
  <c r="K35" i="1"/>
  <c r="I35" i="1"/>
  <c r="G35" i="1"/>
  <c r="E35" i="1"/>
  <c r="C35" i="1"/>
  <c r="M2" i="1" l="1"/>
  <c r="K2" i="1"/>
  <c r="I2" i="1"/>
  <c r="G2" i="1"/>
  <c r="E2" i="1"/>
  <c r="B3" i="2" l="1"/>
  <c r="B2" i="2" l="1"/>
  <c r="A18" i="2" l="1"/>
  <c r="A27" i="2"/>
  <c r="B27" i="2" s="1"/>
  <c r="A23" i="2"/>
  <c r="B23" i="2" s="1"/>
  <c r="J69" i="1"/>
  <c r="E69" i="1"/>
  <c r="M69" i="1"/>
  <c r="L34" i="1"/>
  <c r="I34" i="1"/>
  <c r="E34" i="1"/>
  <c r="A26" i="2"/>
  <c r="B26" i="2" s="1"/>
  <c r="A20" i="2"/>
  <c r="B20" i="2" s="1"/>
  <c r="H69" i="1"/>
  <c r="G69" i="1"/>
  <c r="B69" i="1"/>
  <c r="M34" i="1"/>
  <c r="K34" i="1"/>
  <c r="A25" i="2"/>
  <c r="B25" i="2" s="1"/>
  <c r="A19" i="2"/>
  <c r="B19" i="2" s="1"/>
  <c r="F69" i="1"/>
  <c r="I69" i="1"/>
  <c r="C69" i="1"/>
  <c r="H34" i="1"/>
  <c r="G34" i="1"/>
  <c r="A24" i="2"/>
  <c r="B24" i="2" s="1"/>
  <c r="A17" i="2"/>
  <c r="B17" i="2" s="1"/>
  <c r="L69" i="1"/>
  <c r="D69" i="1"/>
  <c r="K69" i="1"/>
  <c r="J34" i="1"/>
  <c r="F34" i="1"/>
  <c r="D34" i="1"/>
  <c r="A7" i="2"/>
  <c r="A13" i="2"/>
  <c r="B13" i="2" s="1"/>
  <c r="A6" i="2"/>
  <c r="B6" i="2" s="1"/>
  <c r="A15" i="2"/>
  <c r="B15" i="2" s="1"/>
  <c r="A9" i="2"/>
  <c r="B9" i="2" s="1"/>
  <c r="A14" i="2"/>
  <c r="B14" i="2" s="1"/>
  <c r="A8" i="2"/>
  <c r="B8" i="2" s="1"/>
  <c r="A16" i="2"/>
  <c r="B16" i="2" s="1"/>
  <c r="A12" i="2"/>
  <c r="B12" i="2" s="1"/>
  <c r="H37" i="1" l="1"/>
  <c r="H38" i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70" i="1"/>
  <c r="J37" i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70" i="1"/>
  <c r="D38" i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37" i="1"/>
  <c r="D70" i="1"/>
  <c r="F38" i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37" i="1"/>
  <c r="F70" i="1"/>
  <c r="L38" i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37" i="1"/>
  <c r="L70" i="1"/>
  <c r="B37" i="1"/>
  <c r="B70" i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A21" i="2"/>
  <c r="B21" i="2" s="1"/>
  <c r="A22" i="2"/>
  <c r="B22" i="2" s="1"/>
  <c r="B18" i="2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5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5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5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5" i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5" i="1"/>
  <c r="J35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F2" i="1"/>
  <c r="D2" i="1"/>
  <c r="H2" i="1"/>
  <c r="L2" i="1"/>
  <c r="J2" i="1"/>
  <c r="A11" i="2"/>
  <c r="B11" i="2" s="1"/>
  <c r="A10" i="2"/>
  <c r="B10" i="2" s="1"/>
  <c r="B7" i="2"/>
  <c r="D66" i="1" l="1"/>
  <c r="D67" i="1" s="1"/>
  <c r="D68" i="1" s="1"/>
  <c r="J66" i="1"/>
  <c r="J67" i="1" s="1"/>
  <c r="J68" i="1" s="1"/>
  <c r="F66" i="1"/>
  <c r="F67" i="1" s="1"/>
  <c r="F68" i="1" s="1"/>
  <c r="L66" i="1"/>
  <c r="L67" i="1" s="1"/>
  <c r="L68" i="1" s="1"/>
  <c r="L31" i="1"/>
  <c r="L32" i="1" s="1"/>
  <c r="L33" i="1" s="1"/>
  <c r="F31" i="1"/>
  <c r="F32" i="1" s="1"/>
  <c r="F33" i="1" s="1"/>
  <c r="D31" i="1"/>
  <c r="D32" i="1" s="1"/>
  <c r="D33" i="1" s="1"/>
  <c r="B66" i="1"/>
  <c r="B67" i="1" s="1"/>
  <c r="B68" i="1" s="1"/>
  <c r="H66" i="1"/>
  <c r="H67" i="1" s="1"/>
  <c r="H68" i="1" s="1"/>
  <c r="J31" i="1"/>
  <c r="J32" i="1" s="1"/>
  <c r="J33" i="1" s="1"/>
  <c r="H31" i="1"/>
  <c r="H32" i="1" s="1"/>
  <c r="H33" i="1" s="1"/>
  <c r="B31" i="1"/>
  <c r="B32" i="1" s="1"/>
  <c r="B33" i="1" s="1"/>
</calcChain>
</file>

<file path=xl/sharedStrings.xml><?xml version="1.0" encoding="utf-8"?>
<sst xmlns="http://schemas.openxmlformats.org/spreadsheetml/2006/main" count="60" uniqueCount="43">
  <si>
    <t>Date 1 :</t>
  </si>
  <si>
    <t>Fin de mois:</t>
  </si>
  <si>
    <t>Jours fériés année en cours</t>
  </si>
  <si>
    <t>Jour de l'an</t>
  </si>
  <si>
    <t>Lundi de Pâques</t>
  </si>
  <si>
    <t>Fête du travail</t>
  </si>
  <si>
    <t>Armistice 1945</t>
  </si>
  <si>
    <t xml:space="preserve">Ascension </t>
  </si>
  <si>
    <t>Lundi de Pentecôte</t>
  </si>
  <si>
    <t>Fête nationale</t>
  </si>
  <si>
    <t>Assomption</t>
  </si>
  <si>
    <t>Toussaint</t>
  </si>
  <si>
    <t>Armistice 1918</t>
  </si>
  <si>
    <t>Noël</t>
  </si>
  <si>
    <t>Année 1:</t>
  </si>
  <si>
    <t>Mois1 :</t>
  </si>
  <si>
    <t>Semaine Fédérale de Simultanés</t>
  </si>
  <si>
    <t>Simultané Mondial</t>
  </si>
  <si>
    <t>Qualifs Interclubs</t>
  </si>
  <si>
    <t>S.Mon. Semi-Rapide</t>
  </si>
  <si>
    <t>SN TH2 Pour Scolaire</t>
  </si>
  <si>
    <t>Challenge N6/7</t>
  </si>
  <si>
    <t>TH2 St Junien</t>
  </si>
  <si>
    <t>Ch.Dépt 87</t>
  </si>
  <si>
    <t>Ch.Régional</t>
  </si>
  <si>
    <t>Festival d'Aix-les-Bains</t>
  </si>
  <si>
    <t>Ch.Dépt 24</t>
  </si>
  <si>
    <t>AG+ChRégPaires</t>
  </si>
  <si>
    <t>Calendrier saison 2023-2024
Comité Limousin-Périgord et Epreuves fédérales</t>
  </si>
  <si>
    <t>Qualif VDR</t>
  </si>
  <si>
    <t>Sim. Mondial Blitz</t>
  </si>
  <si>
    <t>Sim.Nat.VDR</t>
  </si>
  <si>
    <t>Festival de
Cannes / Vichy</t>
  </si>
  <si>
    <t>Sim.Mon.Jeunes</t>
  </si>
  <si>
    <t>CdM Vichy</t>
  </si>
  <si>
    <t>Qualif 1-2-3 + Open</t>
  </si>
  <si>
    <t>Qualif S4 + Open</t>
  </si>
  <si>
    <t>Qualif 5-6-7 + Open</t>
  </si>
  <si>
    <t>TH2 Eymoutiers</t>
  </si>
  <si>
    <t>Fest.Venise Verte</t>
  </si>
  <si>
    <t>TH2Mouleydier</t>
  </si>
  <si>
    <t>CA+TH2PO Limoges</t>
  </si>
  <si>
    <t>Ch.Dépt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</si>
</sst>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dd"/>
    <numFmt numFmtId="166" formatCode="ddd\ d"/>
  </numFmts>
  <fonts count="12" x14ac:knownFonts="1">
    <font>
      <sz val="11"/>
      <color theme="1"/>
      <name val="Maiandra GD"/>
      <family val="2"/>
    </font>
    <font>
      <b/>
      <sz val="10"/>
      <name val="Maiandra GD"/>
      <family val="2"/>
    </font>
    <font>
      <sz val="10"/>
      <name val="Maiandra GD"/>
      <family val="2"/>
    </font>
    <font>
      <sz val="8"/>
      <color theme="1"/>
      <name val="Maiandra GD"/>
      <family val="2"/>
    </font>
    <font>
      <sz val="11"/>
      <name val="Maiandra GD"/>
      <family val="2"/>
    </font>
    <font>
      <sz val="7"/>
      <color rgb="FFFF000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64" fontId="2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0" fontId="7" fillId="0" borderId="0" xfId="0" applyFont="1" applyAlignment="1">
      <alignment vertical="center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8" fillId="0" borderId="5" xfId="0" applyNumberFormat="1" applyFont="1" applyFill="1" applyBorder="1" applyAlignment="1" applyProtection="1">
      <alignment horizontal="center" vertical="center"/>
      <protection locked="0"/>
    </xf>
    <xf numFmtId="166" fontId="9" fillId="0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7" fillId="0" borderId="8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0" fontId="7" fillId="0" borderId="0" xfId="0" applyFont="1"/>
    <xf numFmtId="14" fontId="7" fillId="0" borderId="0" xfId="0" applyNumberFormat="1" applyFont="1" applyAlignment="1">
      <alignment vertical="center"/>
    </xf>
    <xf numFmtId="166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8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66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14" fontId="7" fillId="0" borderId="0" xfId="0" applyNumberFormat="1" applyFont="1" applyAlignment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1"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  <dxf>
      <fill>
        <patternFill>
          <bgColor rgb="FF33CCCC"/>
        </patternFill>
      </fill>
    </dxf>
    <dxf>
      <font>
        <b val="0"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CCFFCC"/>
      <color rgb="FF009999"/>
      <color rgb="FF33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9525</xdr:rowOff>
    </xdr:from>
    <xdr:to>
      <xdr:col>7</xdr:col>
      <xdr:colOff>20475</xdr:colOff>
      <xdr:row>49</xdr:row>
      <xdr:rowOff>9526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76575" y="6134100"/>
          <a:ext cx="792000" cy="1371601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0" bIns="0" anchor="ctr" anchorCtr="0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Maiandra GD"/>
            </a:rPr>
            <a:t> </a:t>
          </a:r>
          <a:r>
            <a:rPr lang="fr-FR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Festival de Vichy, 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CdF Promotion,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S4, Vermeils,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Paires,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Individuel</a:t>
          </a:r>
        </a:p>
      </xdr:txBody>
    </xdr:sp>
    <xdr:clientData/>
  </xdr:twoCellAnchor>
  <xdr:twoCellAnchor editAs="oneCell">
    <xdr:from>
      <xdr:col>1</xdr:col>
      <xdr:colOff>180974</xdr:colOff>
      <xdr:row>0</xdr:row>
      <xdr:rowOff>0</xdr:rowOff>
    </xdr:from>
    <xdr:to>
      <xdr:col>2</xdr:col>
      <xdr:colOff>581024</xdr:colOff>
      <xdr:row>0</xdr:row>
      <xdr:rowOff>548788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0"/>
          <a:ext cx="752475" cy="548788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619125</xdr:colOff>
      <xdr:row>0</xdr:row>
      <xdr:rowOff>548788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0"/>
          <a:ext cx="752475" cy="548788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40</xdr:row>
      <xdr:rowOff>19048</xdr:rowOff>
    </xdr:from>
    <xdr:to>
      <xdr:col>6</xdr:col>
      <xdr:colOff>170475</xdr:colOff>
      <xdr:row>49</xdr:row>
      <xdr:rowOff>1048</xdr:rowOff>
    </xdr:to>
    <xdr:sp macro="" textlink="">
      <xdr:nvSpPr>
        <xdr:cNvPr id="4" name="Rectangle 3"/>
        <xdr:cNvSpPr/>
      </xdr:nvSpPr>
      <xdr:spPr>
        <a:xfrm>
          <a:off x="2952750" y="6143623"/>
          <a:ext cx="180000" cy="1353600"/>
        </a:xfrm>
        <a:prstGeom prst="rect">
          <a:avLst/>
        </a:prstGeom>
        <a:solidFill>
          <a:srgbClr val="00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0" tIns="0" rIns="0" bIns="0" rtlCol="0" anchor="t" anchorCtr="1"/>
        <a:lstStyle/>
        <a:p>
          <a:pPr algn="l"/>
          <a:r>
            <a:rPr lang="fr-FR" sz="1100"/>
            <a:t>Vichy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e\AppData\Local\Temp\Temp1_CalendrierAnnuelPerpetuel.zip\CalendrierAnnuelPerpetu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ériés"/>
      <sheetName val="Calendrier"/>
    </sheetNames>
    <sheetDataSet>
      <sheetData sheetId="0"/>
      <sheetData sheetId="1">
        <row r="1">
          <cell r="B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81"/>
  <sheetViews>
    <sheetView showGridLines="0" tabSelected="1" topLeftCell="B23" zoomScaleNormal="100" workbookViewId="0">
      <selection activeCell="I65" sqref="I65"/>
    </sheetView>
  </sheetViews>
  <sheetFormatPr baseColWidth="10" defaultRowHeight="9" x14ac:dyDescent="0.25"/>
  <cols>
    <col min="1" max="1" width="2.109375" style="17" hidden="1" customWidth="1"/>
    <col min="2" max="2" width="4.109375" style="17" customWidth="1"/>
    <col min="3" max="3" width="11.109375" style="17" customWidth="1"/>
    <col min="4" max="4" width="4.109375" style="17" customWidth="1"/>
    <col min="5" max="5" width="11.109375" style="17" customWidth="1"/>
    <col min="6" max="6" width="4.109375" style="17" customWidth="1"/>
    <col min="7" max="7" width="10.33203125" style="17" customWidth="1"/>
    <col min="8" max="8" width="4.109375" style="17" customWidth="1"/>
    <col min="9" max="9" width="10.77734375" style="17" customWidth="1"/>
    <col min="10" max="10" width="4.109375" style="17" customWidth="1"/>
    <col min="11" max="11" width="10.33203125" style="17" customWidth="1"/>
    <col min="12" max="12" width="4.109375" style="17" customWidth="1"/>
    <col min="13" max="13" width="10.33203125" style="17" customWidth="1"/>
    <col min="14" max="16384" width="11.5546875" style="17"/>
  </cols>
  <sheetData>
    <row r="1" spans="2:13" ht="45" customHeight="1" x14ac:dyDescent="0.25">
      <c r="D1" s="61" t="s">
        <v>28</v>
      </c>
      <c r="E1" s="62"/>
      <c r="F1" s="62"/>
      <c r="G1" s="62"/>
      <c r="H1" s="62"/>
      <c r="I1" s="62"/>
      <c r="J1" s="62"/>
      <c r="K1" s="62"/>
    </row>
    <row r="2" spans="2:13" ht="12" customHeight="1" x14ac:dyDescent="0.25">
      <c r="B2" s="63" t="str">
        <f>PROPER(TEXT(B34,"mmmm aaaa"))</f>
        <v>Septembre 2023</v>
      </c>
      <c r="C2" s="63" t="e">
        <f>PROPER(TEXT(#REF!,"mmmm aaaa"))</f>
        <v>#REF!</v>
      </c>
      <c r="D2" s="63" t="str">
        <f>PROPER(TEXT(D34,"mmmm aaaa"))</f>
        <v>Octobre 2023</v>
      </c>
      <c r="E2" s="63" t="e">
        <f>PROPER(TEXT(#REF!,"mmmm aaaa"))</f>
        <v>#REF!</v>
      </c>
      <c r="F2" s="63" t="str">
        <f>PROPER(TEXT(F34,"mmmm aaaa"))</f>
        <v>Novembre 2023</v>
      </c>
      <c r="G2" s="63" t="e">
        <f>PROPER(TEXT(#REF!,"mmmm aaaa"))</f>
        <v>#REF!</v>
      </c>
      <c r="H2" s="63" t="str">
        <f>PROPER(TEXT(H34,"mmmm aaaa"))</f>
        <v>Décembre 2023</v>
      </c>
      <c r="I2" s="63" t="e">
        <f>PROPER(TEXT(#REF!,"mmmm aaaa"))</f>
        <v>#REF!</v>
      </c>
      <c r="J2" s="63" t="str">
        <f>PROPER(TEXT(J34,"mmmm aaaa"))</f>
        <v>Janvier 2024</v>
      </c>
      <c r="K2" s="63" t="e">
        <f>PROPER(TEXT(#REF!,"mmmm aaaa"))</f>
        <v>#REF!</v>
      </c>
      <c r="L2" s="63" t="str">
        <f>PROPER(TEXT(L34,"mmmm aaaa"))</f>
        <v>Février 2024</v>
      </c>
      <c r="M2" s="63" t="e">
        <f>PROPER(TEXT(#REF!,"mmmm aaaa"))</f>
        <v>#REF!</v>
      </c>
    </row>
    <row r="3" spans="2:13" ht="12" customHeight="1" x14ac:dyDescent="0.25">
      <c r="B3" s="22">
        <f>B34</f>
        <v>45170</v>
      </c>
      <c r="C3" s="32"/>
      <c r="D3" s="23">
        <f>D34</f>
        <v>45200</v>
      </c>
      <c r="E3" s="19"/>
      <c r="F3" s="24">
        <f>F34</f>
        <v>45231</v>
      </c>
      <c r="G3" s="45"/>
      <c r="H3" s="24">
        <f>H34</f>
        <v>45261</v>
      </c>
      <c r="I3" s="21"/>
      <c r="J3" s="24">
        <f>J34</f>
        <v>45292</v>
      </c>
      <c r="K3" s="39"/>
      <c r="L3" s="24">
        <f>L34</f>
        <v>45323</v>
      </c>
      <c r="M3" s="19"/>
    </row>
    <row r="4" spans="2:13" ht="12" customHeight="1" x14ac:dyDescent="0.25">
      <c r="B4" s="25">
        <f>B3+1</f>
        <v>45171</v>
      </c>
      <c r="C4" s="33"/>
      <c r="D4" s="26">
        <f>D3+1</f>
        <v>45201</v>
      </c>
      <c r="E4" s="19"/>
      <c r="F4" s="26">
        <f>F3+1</f>
        <v>45232</v>
      </c>
      <c r="G4" s="21"/>
      <c r="H4" s="25">
        <f>H3+1</f>
        <v>45262</v>
      </c>
      <c r="I4" s="21" t="s">
        <v>37</v>
      </c>
      <c r="J4" s="25">
        <f>J3+1</f>
        <v>45293</v>
      </c>
      <c r="K4" s="37"/>
      <c r="L4" s="25">
        <f>L3+1</f>
        <v>45324</v>
      </c>
      <c r="M4" s="19"/>
    </row>
    <row r="5" spans="2:13" ht="12" customHeight="1" x14ac:dyDescent="0.25">
      <c r="B5" s="25">
        <f t="shared" ref="B5:B30" si="0">B4+1</f>
        <v>45172</v>
      </c>
      <c r="C5" s="33"/>
      <c r="D5" s="26">
        <f t="shared" ref="D5" si="1">D4+1</f>
        <v>45202</v>
      </c>
      <c r="E5" s="19"/>
      <c r="F5" s="26">
        <f t="shared" ref="F5" si="2">F4+1</f>
        <v>45233</v>
      </c>
      <c r="G5" s="21"/>
      <c r="H5" s="25">
        <f t="shared" ref="H5" si="3">H4+1</f>
        <v>45263</v>
      </c>
      <c r="I5" s="21"/>
      <c r="J5" s="25">
        <f t="shared" ref="J5" si="4">J4+1</f>
        <v>45294</v>
      </c>
      <c r="K5" s="37"/>
      <c r="L5" s="25">
        <f t="shared" ref="L5" si="5">L4+1</f>
        <v>45325</v>
      </c>
      <c r="M5" s="19" t="s">
        <v>26</v>
      </c>
    </row>
    <row r="6" spans="2:13" ht="12" customHeight="1" x14ac:dyDescent="0.25">
      <c r="B6" s="25">
        <f t="shared" si="0"/>
        <v>45173</v>
      </c>
      <c r="C6" s="33"/>
      <c r="D6" s="26">
        <f t="shared" ref="D6" si="6">D5+1</f>
        <v>45203</v>
      </c>
      <c r="E6" s="19"/>
      <c r="F6" s="26">
        <f t="shared" ref="F6" si="7">F5+1</f>
        <v>45234</v>
      </c>
      <c r="G6" s="21" t="s">
        <v>29</v>
      </c>
      <c r="H6" s="25">
        <f t="shared" ref="H6" si="8">H5+1</f>
        <v>45264</v>
      </c>
      <c r="I6" s="57" t="s">
        <v>16</v>
      </c>
      <c r="J6" s="25">
        <f t="shared" ref="J6" si="9">J5+1</f>
        <v>45295</v>
      </c>
      <c r="K6" s="19"/>
      <c r="L6" s="25">
        <f t="shared" ref="L6" si="10">L5+1</f>
        <v>45326</v>
      </c>
      <c r="M6" s="19" t="s">
        <v>24</v>
      </c>
    </row>
    <row r="7" spans="2:13" ht="12" customHeight="1" x14ac:dyDescent="0.25">
      <c r="B7" s="25">
        <f t="shared" si="0"/>
        <v>45174</v>
      </c>
      <c r="C7" s="33"/>
      <c r="D7" s="26">
        <f t="shared" ref="D7" si="11">D6+1</f>
        <v>45204</v>
      </c>
      <c r="E7" s="19"/>
      <c r="F7" s="26">
        <f t="shared" ref="F7" si="12">F6+1</f>
        <v>45235</v>
      </c>
      <c r="G7" s="21"/>
      <c r="H7" s="25">
        <f t="shared" ref="H7" si="13">H6+1</f>
        <v>45265</v>
      </c>
      <c r="I7" s="58"/>
      <c r="J7" s="25">
        <f t="shared" ref="J7" si="14">J6+1</f>
        <v>45296</v>
      </c>
      <c r="K7" s="37"/>
      <c r="L7" s="25">
        <f t="shared" ref="L7" si="15">L6+1</f>
        <v>45327</v>
      </c>
      <c r="M7" s="19"/>
    </row>
    <row r="8" spans="2:13" ht="12" customHeight="1" x14ac:dyDescent="0.25">
      <c r="B8" s="25">
        <f t="shared" si="0"/>
        <v>45175</v>
      </c>
      <c r="C8" s="33"/>
      <c r="D8" s="25">
        <f t="shared" ref="D8" si="16">D7+1</f>
        <v>45205</v>
      </c>
      <c r="E8" s="19"/>
      <c r="F8" s="26">
        <f t="shared" ref="F8" si="17">F7+1</f>
        <v>45236</v>
      </c>
      <c r="G8" s="21"/>
      <c r="H8" s="25">
        <f t="shared" ref="H8" si="18">H7+1</f>
        <v>45266</v>
      </c>
      <c r="I8" s="58"/>
      <c r="J8" s="25">
        <f t="shared" ref="J8" si="19">J7+1</f>
        <v>45297</v>
      </c>
      <c r="K8" s="37"/>
      <c r="L8" s="25">
        <f t="shared" ref="L8" si="20">L7+1</f>
        <v>45328</v>
      </c>
      <c r="M8" s="18"/>
    </row>
    <row r="9" spans="2:13" ht="12" customHeight="1" x14ac:dyDescent="0.25">
      <c r="B9" s="25">
        <f t="shared" si="0"/>
        <v>45176</v>
      </c>
      <c r="C9" s="33"/>
      <c r="D9" s="26">
        <f t="shared" ref="D9" si="21">D8+1</f>
        <v>45206</v>
      </c>
      <c r="E9" s="19"/>
      <c r="F9" s="26">
        <f t="shared" ref="F9" si="22">F8+1</f>
        <v>45237</v>
      </c>
      <c r="G9" s="35"/>
      <c r="H9" s="25">
        <f t="shared" ref="H9" si="23">H8+1</f>
        <v>45267</v>
      </c>
      <c r="I9" s="58"/>
      <c r="J9" s="25">
        <f t="shared" ref="J9" si="24">J8+1</f>
        <v>45298</v>
      </c>
      <c r="K9" s="37"/>
      <c r="L9" s="25">
        <f t="shared" ref="L9" si="25">L8+1</f>
        <v>45329</v>
      </c>
      <c r="M9" s="18"/>
    </row>
    <row r="10" spans="2:13" ht="12" customHeight="1" x14ac:dyDescent="0.25">
      <c r="B10" s="25">
        <f t="shared" si="0"/>
        <v>45177</v>
      </c>
      <c r="C10" s="33"/>
      <c r="D10" s="26">
        <f t="shared" ref="D10" si="26">D9+1</f>
        <v>45207</v>
      </c>
      <c r="E10" s="19"/>
      <c r="F10" s="26">
        <f t="shared" ref="F10" si="27">F9+1</f>
        <v>45238</v>
      </c>
      <c r="G10" s="35"/>
      <c r="H10" s="25">
        <f t="shared" ref="H10" si="28">H9+1</f>
        <v>45268</v>
      </c>
      <c r="I10" s="58"/>
      <c r="J10" s="25">
        <f t="shared" ref="J10" si="29">J9+1</f>
        <v>45299</v>
      </c>
      <c r="L10" s="25">
        <f t="shared" ref="L10" si="30">L9+1</f>
        <v>45330</v>
      </c>
      <c r="M10" s="18"/>
    </row>
    <row r="11" spans="2:13" ht="12" customHeight="1" x14ac:dyDescent="0.25">
      <c r="B11" s="25">
        <f t="shared" si="0"/>
        <v>45178</v>
      </c>
      <c r="C11" s="33"/>
      <c r="D11" s="26">
        <f t="shared" ref="D11" si="31">D10+1</f>
        <v>45208</v>
      </c>
      <c r="E11" s="57" t="s">
        <v>16</v>
      </c>
      <c r="F11" s="26">
        <f t="shared" ref="F11" si="32">F10+1</f>
        <v>45239</v>
      </c>
      <c r="G11" s="35"/>
      <c r="H11" s="25">
        <f t="shared" ref="H11" si="33">H10+1</f>
        <v>45269</v>
      </c>
      <c r="I11" s="21" t="s">
        <v>30</v>
      </c>
      <c r="J11" s="25">
        <f t="shared" ref="J11" si="34">J10+1</f>
        <v>45300</v>
      </c>
      <c r="K11" s="21"/>
      <c r="L11" s="25">
        <f t="shared" ref="L11" si="35">L10+1</f>
        <v>45331</v>
      </c>
      <c r="M11" s="18"/>
    </row>
    <row r="12" spans="2:13" ht="12" customHeight="1" x14ac:dyDescent="0.25">
      <c r="B12" s="25">
        <f t="shared" si="0"/>
        <v>45179</v>
      </c>
      <c r="C12" s="33"/>
      <c r="D12" s="26">
        <f t="shared" ref="D12" si="36">D11+1</f>
        <v>45209</v>
      </c>
      <c r="E12" s="58"/>
      <c r="F12" s="26">
        <f t="shared" ref="F12" si="37">F11+1</f>
        <v>45240</v>
      </c>
      <c r="G12" s="35"/>
      <c r="H12" s="25">
        <f t="shared" ref="H12" si="38">H11+1</f>
        <v>45270</v>
      </c>
      <c r="J12" s="25">
        <f t="shared" ref="J12" si="39">J11+1</f>
        <v>45301</v>
      </c>
      <c r="L12" s="25">
        <f t="shared" ref="L12" si="40">L11+1</f>
        <v>45332</v>
      </c>
      <c r="M12" s="19"/>
    </row>
    <row r="13" spans="2:13" ht="12" customHeight="1" x14ac:dyDescent="0.25">
      <c r="B13" s="25">
        <f t="shared" si="0"/>
        <v>45180</v>
      </c>
      <c r="C13" s="33"/>
      <c r="D13" s="26">
        <f t="shared" ref="D13" si="41">D12+1</f>
        <v>45210</v>
      </c>
      <c r="E13" s="58"/>
      <c r="F13" s="26">
        <f t="shared" ref="F13" si="42">F12+1</f>
        <v>45241</v>
      </c>
      <c r="G13" s="53"/>
      <c r="H13" s="25">
        <f t="shared" ref="H13" si="43">H12+1</f>
        <v>45271</v>
      </c>
      <c r="I13" s="21"/>
      <c r="J13" s="25">
        <f t="shared" ref="J13" si="44">J12+1</f>
        <v>45302</v>
      </c>
      <c r="K13" s="21"/>
      <c r="L13" s="25">
        <f t="shared" ref="L13" si="45">L12+1</f>
        <v>45333</v>
      </c>
      <c r="M13" s="18"/>
    </row>
    <row r="14" spans="2:13" ht="12" customHeight="1" x14ac:dyDescent="0.25">
      <c r="B14" s="25">
        <f t="shared" si="0"/>
        <v>45181</v>
      </c>
      <c r="C14" s="33"/>
      <c r="D14" s="26">
        <f t="shared" ref="D14" si="46">D13+1</f>
        <v>45211</v>
      </c>
      <c r="E14" s="58"/>
      <c r="F14" s="26">
        <f t="shared" ref="F14" si="47">F13+1</f>
        <v>45242</v>
      </c>
      <c r="G14" s="35"/>
      <c r="H14" s="25">
        <f t="shared" ref="H14" si="48">H13+1</f>
        <v>45272</v>
      </c>
      <c r="I14" s="21"/>
      <c r="J14" s="25">
        <f t="shared" ref="J14" si="49">J13+1</f>
        <v>45303</v>
      </c>
      <c r="K14" s="21"/>
      <c r="L14" s="25">
        <f t="shared" ref="L14" si="50">L13+1</f>
        <v>45334</v>
      </c>
      <c r="M14" s="18"/>
    </row>
    <row r="15" spans="2:13" ht="12" customHeight="1" x14ac:dyDescent="0.25">
      <c r="B15" s="25">
        <f t="shared" si="0"/>
        <v>45182</v>
      </c>
      <c r="C15" s="33"/>
      <c r="D15" s="26">
        <f t="shared" ref="D15" si="51">D14+1</f>
        <v>45212</v>
      </c>
      <c r="E15" s="58"/>
      <c r="F15" s="26">
        <f t="shared" ref="F15" si="52">F14+1</f>
        <v>45243</v>
      </c>
      <c r="G15" s="57" t="s">
        <v>16</v>
      </c>
      <c r="H15" s="25">
        <f t="shared" ref="H15" si="53">H14+1</f>
        <v>45273</v>
      </c>
      <c r="I15" s="21"/>
      <c r="J15" s="25">
        <f t="shared" ref="J15" si="54">J14+1</f>
        <v>45304</v>
      </c>
      <c r="K15" s="21" t="s">
        <v>17</v>
      </c>
      <c r="L15" s="25">
        <f t="shared" ref="L15" si="55">L14+1</f>
        <v>45335</v>
      </c>
      <c r="M15" s="18"/>
    </row>
    <row r="16" spans="2:13" ht="12" customHeight="1" x14ac:dyDescent="0.25">
      <c r="B16" s="25">
        <f t="shared" si="0"/>
        <v>45183</v>
      </c>
      <c r="C16" s="33"/>
      <c r="D16" s="26">
        <f t="shared" ref="D16" si="56">D15+1</f>
        <v>45213</v>
      </c>
      <c r="E16" s="18"/>
      <c r="F16" s="26">
        <f t="shared" ref="F16" si="57">F15+1</f>
        <v>45244</v>
      </c>
      <c r="G16" s="58"/>
      <c r="H16" s="25">
        <f t="shared" ref="H16" si="58">H15+1</f>
        <v>45274</v>
      </c>
      <c r="I16" s="21"/>
      <c r="J16" s="25">
        <f t="shared" ref="J16" si="59">J15+1</f>
        <v>45305</v>
      </c>
      <c r="K16" s="21"/>
      <c r="L16" s="25">
        <f t="shared" ref="L16" si="60">L15+1</f>
        <v>45336</v>
      </c>
      <c r="M16" s="18"/>
    </row>
    <row r="17" spans="2:13" ht="12" customHeight="1" x14ac:dyDescent="0.25">
      <c r="B17" s="25">
        <f t="shared" si="0"/>
        <v>45184</v>
      </c>
      <c r="C17" s="33"/>
      <c r="D17" s="26">
        <f t="shared" ref="D17" si="61">D16+1</f>
        <v>45214</v>
      </c>
      <c r="E17" s="18" t="s">
        <v>35</v>
      </c>
      <c r="F17" s="26">
        <f t="shared" ref="F17" si="62">F16+1</f>
        <v>45245</v>
      </c>
      <c r="G17" s="58"/>
      <c r="H17" s="25">
        <f t="shared" ref="H17" si="63">H16+1</f>
        <v>45275</v>
      </c>
      <c r="J17" s="25">
        <f t="shared" ref="J17" si="64">J16+1</f>
        <v>45306</v>
      </c>
      <c r="K17" s="37"/>
      <c r="L17" s="25">
        <f t="shared" ref="L17" si="65">L16+1</f>
        <v>45337</v>
      </c>
      <c r="M17" s="18"/>
    </row>
    <row r="18" spans="2:13" ht="12" customHeight="1" x14ac:dyDescent="0.25">
      <c r="B18" s="25">
        <f t="shared" si="0"/>
        <v>45185</v>
      </c>
      <c r="C18" s="33"/>
      <c r="D18" s="26">
        <f t="shared" ref="D18" si="66">D17+1</f>
        <v>45215</v>
      </c>
      <c r="E18" s="18"/>
      <c r="F18" s="26">
        <f t="shared" ref="F18" si="67">F17+1</f>
        <v>45246</v>
      </c>
      <c r="G18" s="58"/>
      <c r="H18" s="25">
        <f t="shared" ref="H18" si="68">H17+1</f>
        <v>45276</v>
      </c>
      <c r="I18" s="37"/>
      <c r="J18" s="25">
        <f t="shared" ref="J18" si="69">J17+1</f>
        <v>45307</v>
      </c>
      <c r="K18" s="37"/>
      <c r="L18" s="25">
        <f t="shared" ref="L18" si="70">L17+1</f>
        <v>45338</v>
      </c>
      <c r="M18" s="18"/>
    </row>
    <row r="19" spans="2:13" ht="12" customHeight="1" x14ac:dyDescent="0.25">
      <c r="B19" s="25">
        <f t="shared" si="0"/>
        <v>45186</v>
      </c>
      <c r="C19" s="33"/>
      <c r="D19" s="26">
        <f t="shared" ref="D19" si="71">D18+1</f>
        <v>45216</v>
      </c>
      <c r="E19" s="18"/>
      <c r="F19" s="26">
        <f t="shared" ref="F19" si="72">F18+1</f>
        <v>45247</v>
      </c>
      <c r="G19" s="58"/>
      <c r="H19" s="25">
        <f t="shared" ref="H19" si="73">H18+1</f>
        <v>45277</v>
      </c>
      <c r="I19" s="37"/>
      <c r="J19" s="25">
        <f t="shared" ref="J19" si="74">J18+1</f>
        <v>45308</v>
      </c>
      <c r="K19" s="37"/>
      <c r="L19" s="25">
        <f t="shared" ref="L19" si="75">L18+1</f>
        <v>45339</v>
      </c>
      <c r="M19" s="18"/>
    </row>
    <row r="20" spans="2:13" ht="12" customHeight="1" x14ac:dyDescent="0.25">
      <c r="B20" s="25">
        <f t="shared" si="0"/>
        <v>45187</v>
      </c>
      <c r="C20" s="33"/>
      <c r="D20" s="26">
        <f t="shared" ref="D20" si="76">D19+1</f>
        <v>45217</v>
      </c>
      <c r="E20" s="18"/>
      <c r="F20" s="26">
        <f t="shared" ref="F20" si="77">F19+1</f>
        <v>45248</v>
      </c>
      <c r="G20" s="21"/>
      <c r="H20" s="25">
        <f t="shared" ref="H20" si="78">H19+1</f>
        <v>45278</v>
      </c>
      <c r="I20" s="37"/>
      <c r="J20" s="25">
        <f t="shared" ref="J20" si="79">J19+1</f>
        <v>45309</v>
      </c>
      <c r="K20" s="37"/>
      <c r="L20" s="25">
        <f t="shared" ref="L20" si="80">L19+1</f>
        <v>45340</v>
      </c>
      <c r="M20" s="18"/>
    </row>
    <row r="21" spans="2:13" ht="12" customHeight="1" x14ac:dyDescent="0.25">
      <c r="B21" s="25">
        <f t="shared" si="0"/>
        <v>45188</v>
      </c>
      <c r="C21" s="33"/>
      <c r="D21" s="26">
        <f t="shared" ref="D21" si="81">D20+1</f>
        <v>45218</v>
      </c>
      <c r="E21" s="18"/>
      <c r="F21" s="26">
        <f t="shared" ref="F21" si="82">F20+1</f>
        <v>45249</v>
      </c>
      <c r="G21" s="21"/>
      <c r="H21" s="25">
        <f t="shared" ref="H21" si="83">H20+1</f>
        <v>45279</v>
      </c>
      <c r="I21" s="37"/>
      <c r="J21" s="25">
        <f t="shared" ref="J21" si="84">J20+1</f>
        <v>45310</v>
      </c>
      <c r="K21" s="37"/>
      <c r="L21" s="25">
        <f t="shared" ref="L21" si="85">L20+1</f>
        <v>45341</v>
      </c>
      <c r="M21" s="19"/>
    </row>
    <row r="22" spans="2:13" ht="12" customHeight="1" x14ac:dyDescent="0.25">
      <c r="B22" s="25">
        <f t="shared" si="0"/>
        <v>45189</v>
      </c>
      <c r="C22" s="33"/>
      <c r="D22" s="26">
        <f t="shared" ref="D22" si="86">D21+1</f>
        <v>45219</v>
      </c>
      <c r="E22" s="18"/>
      <c r="F22" s="26">
        <f t="shared" ref="F22" si="87">F21+1</f>
        <v>45250</v>
      </c>
      <c r="G22" s="21"/>
      <c r="H22" s="25">
        <f t="shared" ref="H22" si="88">H21+1</f>
        <v>45280</v>
      </c>
      <c r="I22" s="37"/>
      <c r="J22" s="25">
        <f t="shared" ref="J22" si="89">J21+1</f>
        <v>45311</v>
      </c>
      <c r="K22" s="21" t="s">
        <v>31</v>
      </c>
      <c r="L22" s="25">
        <f t="shared" ref="L22" si="90">L21+1</f>
        <v>45342</v>
      </c>
      <c r="M22" s="67" t="s">
        <v>32</v>
      </c>
    </row>
    <row r="23" spans="2:13" ht="12" customHeight="1" x14ac:dyDescent="0.25">
      <c r="B23" s="25">
        <f t="shared" si="0"/>
        <v>45190</v>
      </c>
      <c r="C23" s="33"/>
      <c r="D23" s="26">
        <f t="shared" ref="D23" si="91">D22+1</f>
        <v>45220</v>
      </c>
      <c r="E23" s="57" t="s">
        <v>25</v>
      </c>
      <c r="F23" s="26">
        <f t="shared" ref="F23" si="92">F22+1</f>
        <v>45251</v>
      </c>
      <c r="G23" s="21"/>
      <c r="H23" s="25">
        <f t="shared" ref="H23" si="93">H22+1</f>
        <v>45281</v>
      </c>
      <c r="I23" s="37"/>
      <c r="J23" s="25">
        <f t="shared" ref="J23" si="94">J22+1</f>
        <v>45312</v>
      </c>
      <c r="K23" s="21"/>
      <c r="L23" s="25">
        <f t="shared" ref="L23" si="95">L22+1</f>
        <v>45343</v>
      </c>
      <c r="M23" s="68"/>
    </row>
    <row r="24" spans="2:13" ht="12" customHeight="1" x14ac:dyDescent="0.25">
      <c r="B24" s="25">
        <f t="shared" si="0"/>
        <v>45191</v>
      </c>
      <c r="C24" s="33"/>
      <c r="D24" s="26">
        <f t="shared" ref="D24" si="96">D23+1</f>
        <v>45221</v>
      </c>
      <c r="E24" s="58"/>
      <c r="F24" s="26">
        <f t="shared" ref="F24" si="97">F23+1</f>
        <v>45252</v>
      </c>
      <c r="G24" s="21"/>
      <c r="H24" s="25">
        <f t="shared" ref="H24" si="98">H23+1</f>
        <v>45282</v>
      </c>
      <c r="I24" s="37"/>
      <c r="J24" s="25">
        <f t="shared" ref="J24" si="99">J23+1</f>
        <v>45313</v>
      </c>
      <c r="K24" s="57" t="s">
        <v>16</v>
      </c>
      <c r="L24" s="25">
        <f t="shared" ref="L24" si="100">L23+1</f>
        <v>45344</v>
      </c>
      <c r="M24" s="68"/>
    </row>
    <row r="25" spans="2:13" ht="12" customHeight="1" x14ac:dyDescent="0.25">
      <c r="B25" s="25">
        <f t="shared" si="0"/>
        <v>45192</v>
      </c>
      <c r="C25" s="33"/>
      <c r="D25" s="26">
        <f t="shared" ref="D25" si="101">D24+1</f>
        <v>45222</v>
      </c>
      <c r="E25" s="58"/>
      <c r="F25" s="26">
        <f t="shared" ref="F25" si="102">F24+1</f>
        <v>45253</v>
      </c>
      <c r="G25" s="21"/>
      <c r="H25" s="25">
        <f t="shared" ref="H25" si="103">H24+1</f>
        <v>45283</v>
      </c>
      <c r="I25" s="37"/>
      <c r="J25" s="25">
        <f t="shared" ref="J25" si="104">J24+1</f>
        <v>45314</v>
      </c>
      <c r="K25" s="58"/>
      <c r="L25" s="25">
        <f t="shared" ref="L25" si="105">L24+1</f>
        <v>45345</v>
      </c>
      <c r="M25" s="68"/>
    </row>
    <row r="26" spans="2:13" ht="12" customHeight="1" x14ac:dyDescent="0.25">
      <c r="B26" s="25">
        <f>B25+1</f>
        <v>45193</v>
      </c>
      <c r="C26" s="33"/>
      <c r="D26" s="26">
        <f>D25+1</f>
        <v>45223</v>
      </c>
      <c r="E26" s="58"/>
      <c r="F26" s="26">
        <f>F25+1</f>
        <v>45254</v>
      </c>
      <c r="G26" s="21"/>
      <c r="H26" s="25">
        <f>H25+1</f>
        <v>45284</v>
      </c>
      <c r="I26" s="37"/>
      <c r="J26" s="25">
        <f>J25+1</f>
        <v>45315</v>
      </c>
      <c r="K26" s="58"/>
      <c r="L26" s="25">
        <f>L25+1</f>
        <v>45346</v>
      </c>
      <c r="M26" s="68"/>
    </row>
    <row r="27" spans="2:13" ht="12" customHeight="1" x14ac:dyDescent="0.25">
      <c r="B27" s="25">
        <f t="shared" si="0"/>
        <v>45194</v>
      </c>
      <c r="C27" s="33"/>
      <c r="D27" s="25">
        <f t="shared" ref="D27" si="106">D26+1</f>
        <v>45224</v>
      </c>
      <c r="E27" s="58"/>
      <c r="F27" s="26">
        <f t="shared" ref="F27" si="107">F26+1</f>
        <v>45255</v>
      </c>
      <c r="G27" s="21"/>
      <c r="H27" s="25">
        <f t="shared" ref="H27" si="108">H26+1</f>
        <v>45285</v>
      </c>
      <c r="I27" s="37"/>
      <c r="J27" s="25">
        <f t="shared" ref="J27" si="109">J26+1</f>
        <v>45316</v>
      </c>
      <c r="K27" s="58"/>
      <c r="L27" s="25">
        <f t="shared" ref="L27" si="110">L26+1</f>
        <v>45347</v>
      </c>
      <c r="M27" s="69"/>
    </row>
    <row r="28" spans="2:13" ht="12" customHeight="1" x14ac:dyDescent="0.25">
      <c r="B28" s="25">
        <f t="shared" si="0"/>
        <v>45195</v>
      </c>
      <c r="C28" s="33"/>
      <c r="D28" s="25">
        <f t="shared" ref="D28" si="111">D27+1</f>
        <v>45225</v>
      </c>
      <c r="E28" s="58"/>
      <c r="F28" s="26">
        <f t="shared" ref="F28" si="112">F27+1</f>
        <v>45256</v>
      </c>
      <c r="G28" s="21" t="s">
        <v>36</v>
      </c>
      <c r="H28" s="25">
        <f t="shared" ref="H28" si="113">H27+1</f>
        <v>45286</v>
      </c>
      <c r="I28" s="37"/>
      <c r="J28" s="25">
        <f t="shared" ref="J28" si="114">J27+1</f>
        <v>45317</v>
      </c>
      <c r="K28" s="65"/>
      <c r="L28" s="25">
        <f t="shared" ref="L28" si="115">L27+1</f>
        <v>45348</v>
      </c>
      <c r="M28" s="18"/>
    </row>
    <row r="29" spans="2:13" ht="12" customHeight="1" x14ac:dyDescent="0.25">
      <c r="B29" s="25">
        <f t="shared" si="0"/>
        <v>45196</v>
      </c>
      <c r="C29" s="33"/>
      <c r="D29" s="25">
        <f t="shared" ref="D29" si="116">D28+1</f>
        <v>45226</v>
      </c>
      <c r="E29" s="58"/>
      <c r="F29" s="26">
        <f t="shared" ref="F29" si="117">F28+1</f>
        <v>45257</v>
      </c>
      <c r="G29" s="21"/>
      <c r="H29" s="25">
        <f t="shared" ref="H29" si="118">H28+1</f>
        <v>45287</v>
      </c>
      <c r="I29" s="37"/>
      <c r="J29" s="25">
        <f t="shared" ref="J29" si="119">J28+1</f>
        <v>45318</v>
      </c>
      <c r="K29" s="18"/>
      <c r="L29" s="25">
        <f t="shared" ref="L29" si="120">L28+1</f>
        <v>45349</v>
      </c>
      <c r="M29" s="18"/>
    </row>
    <row r="30" spans="2:13" ht="12" customHeight="1" x14ac:dyDescent="0.25">
      <c r="B30" s="25">
        <f t="shared" si="0"/>
        <v>45197</v>
      </c>
      <c r="C30" s="33"/>
      <c r="D30" s="25">
        <f t="shared" ref="D30" si="121">D29+1</f>
        <v>45227</v>
      </c>
      <c r="E30" s="58"/>
      <c r="F30" s="26">
        <f t="shared" ref="F30" si="122">F29+1</f>
        <v>45258</v>
      </c>
      <c r="G30" s="21"/>
      <c r="H30" s="25">
        <f t="shared" ref="H30" si="123">H29+1</f>
        <v>45288</v>
      </c>
      <c r="I30" s="37"/>
      <c r="J30" s="25">
        <f t="shared" ref="J30" si="124">J29+1</f>
        <v>45319</v>
      </c>
      <c r="K30" s="19"/>
      <c r="L30" s="25">
        <f t="shared" ref="L30" si="125">L29+1</f>
        <v>45350</v>
      </c>
      <c r="M30" s="18"/>
    </row>
    <row r="31" spans="2:13" ht="12" customHeight="1" x14ac:dyDescent="0.25">
      <c r="B31" s="25">
        <f>IF((B30+1)&gt;B35,"",(B30+1))</f>
        <v>45198</v>
      </c>
      <c r="C31" s="33"/>
      <c r="D31" s="25">
        <f>IF((D30+1)&gt;D35,"",(D30+1))</f>
        <v>45228</v>
      </c>
      <c r="E31" s="58"/>
      <c r="F31" s="26">
        <f>IF((F30+1)&gt;F35,"",(F30+1))</f>
        <v>45259</v>
      </c>
      <c r="G31" s="37"/>
      <c r="H31" s="25">
        <f>IF((H30+1)&gt;H35,"",(H30+1))</f>
        <v>45289</v>
      </c>
      <c r="I31" s="37"/>
      <c r="J31" s="25">
        <f>IF((J30+1)&gt;J35,"",(J30+1))</f>
        <v>45320</v>
      </c>
      <c r="K31" s="19"/>
      <c r="L31" s="25">
        <f>IF((L30+1)&gt;L35,"",(L30+1))</f>
        <v>45351</v>
      </c>
      <c r="M31" s="18"/>
    </row>
    <row r="32" spans="2:13" ht="12" customHeight="1" x14ac:dyDescent="0.25">
      <c r="B32" s="25">
        <f>IF(OR(B31="",B31=B35),"",(B31+1))</f>
        <v>45199</v>
      </c>
      <c r="C32" s="33"/>
      <c r="D32" s="25">
        <f>IF(OR(D31="",D31=D35),"",(D31+1))</f>
        <v>45229</v>
      </c>
      <c r="E32" s="18"/>
      <c r="F32" s="26">
        <f>IF(OR(F31="",F31=F35),"",(F31+1))</f>
        <v>45260</v>
      </c>
      <c r="G32" s="37"/>
      <c r="H32" s="25">
        <f>IF(OR(H31="",H31=H35),"",(H31+1))</f>
        <v>45290</v>
      </c>
      <c r="I32" s="37"/>
      <c r="J32" s="25">
        <f>IF(OR(J31="",J31=J35),"",(J31+1))</f>
        <v>45321</v>
      </c>
      <c r="K32" s="19"/>
      <c r="L32" s="25" t="str">
        <f>IF(OR(L31="",L31=L35),"",(L31+1))</f>
        <v/>
      </c>
      <c r="M32" s="33"/>
    </row>
    <row r="33" spans="2:14" ht="12" customHeight="1" x14ac:dyDescent="0.25">
      <c r="B33" s="27" t="str">
        <f>IF(OR(B32="",B32=B35),"",(B32+1))</f>
        <v/>
      </c>
      <c r="C33" s="34"/>
      <c r="D33" s="28">
        <f>IF(OR(D32="",D32=D35),"",(D32+1))</f>
        <v>45230</v>
      </c>
      <c r="E33" s="51"/>
      <c r="F33" s="28" t="str">
        <f>IF(OR(F32="",F32=F35),"",(F32+1))</f>
        <v/>
      </c>
      <c r="G33" s="38"/>
      <c r="H33" s="27">
        <f>IF(OR(H32="",H32=H35),"",(H32+1))</f>
        <v>45291</v>
      </c>
      <c r="I33" s="38"/>
      <c r="J33" s="27">
        <f>IF(OR(J32="",J32=J35),"",(J32+1))</f>
        <v>45322</v>
      </c>
      <c r="K33" s="48"/>
      <c r="L33" s="27" t="str">
        <f>IF(OR(L32="",L32=L35),"",(L32+1))</f>
        <v/>
      </c>
      <c r="M33" s="34"/>
    </row>
    <row r="34" spans="2:14" ht="12" hidden="1" customHeight="1" x14ac:dyDescent="0.25">
      <c r="B34" s="64">
        <v>45170</v>
      </c>
      <c r="C34" s="64"/>
      <c r="D34" s="66">
        <f>DATE(Année1,Mois1+1,1)</f>
        <v>45200</v>
      </c>
      <c r="E34" s="66">
        <f>DATE(Année1,Mois1+2,1)</f>
        <v>45231</v>
      </c>
      <c r="F34" s="66">
        <f>DATE(Année1,Mois1+2,1)</f>
        <v>45231</v>
      </c>
      <c r="G34" s="66">
        <f>DATE(Année1,Mois1+2,1)</f>
        <v>45231</v>
      </c>
      <c r="H34" s="66">
        <f>DATE(Année1,Mois1+3,1)</f>
        <v>45261</v>
      </c>
      <c r="I34" s="66">
        <f>DATE(Année1,Mois1+2,1)</f>
        <v>45231</v>
      </c>
      <c r="J34" s="66">
        <f>DATE(Année1,Mois1+4,1)</f>
        <v>45292</v>
      </c>
      <c r="K34" s="66">
        <f>DATE(Année1,Mois1+2,1)</f>
        <v>45231</v>
      </c>
      <c r="L34" s="66">
        <f>DATE(Année1,Mois1+5,1)</f>
        <v>45323</v>
      </c>
      <c r="M34" s="66">
        <f>DATE(Année1,Mois1+2,1)</f>
        <v>45231</v>
      </c>
    </row>
    <row r="35" spans="2:14" ht="12" hidden="1" customHeight="1" x14ac:dyDescent="0.25">
      <c r="B35" s="56">
        <f>DATE(YEAR(B34),MONTH(B34)+1,1)-1</f>
        <v>45199</v>
      </c>
      <c r="C35" s="56">
        <f>DATE(YEAR($B$1),MONTH($B$1)+1,1)-1</f>
        <v>31</v>
      </c>
      <c r="D35" s="56">
        <f>DATE(YEAR(D34),MONTH(D34)+1,1)-1</f>
        <v>45230</v>
      </c>
      <c r="E35" s="56">
        <f>DATE(YEAR($B$1),MONTH($B$1)+1,1)-1</f>
        <v>31</v>
      </c>
      <c r="F35" s="56">
        <f>DATE(YEAR(F34),MONTH(F34)+1,1)-1</f>
        <v>45260</v>
      </c>
      <c r="G35" s="56">
        <f>DATE(YEAR($B$1),MONTH($B$1)+1,1)-1</f>
        <v>31</v>
      </c>
      <c r="H35" s="56">
        <f>DATE(YEAR(H34),MONTH(H34)+1,1)-1</f>
        <v>45291</v>
      </c>
      <c r="I35" s="56">
        <f>DATE(YEAR($B$1),MONTH($B$1)+1,1)-1</f>
        <v>31</v>
      </c>
      <c r="J35" s="56">
        <f>DATE(YEAR(J34),MONTH(J34)+1,1)-1</f>
        <v>45322</v>
      </c>
      <c r="K35" s="56">
        <f>DATE(YEAR($B$1),MONTH($B$1)+1,1)-1</f>
        <v>31</v>
      </c>
      <c r="L35" s="56">
        <f>DATE(YEAR(L34),MONTH(L34)+1,1)-1</f>
        <v>45351</v>
      </c>
      <c r="M35" s="56">
        <f>DATE(YEAR($B$1),MONTH($B$1)+1,1)-1</f>
        <v>31</v>
      </c>
    </row>
    <row r="36" spans="2:14" ht="5.25" customHeight="1" x14ac:dyDescent="0.25"/>
    <row r="37" spans="2:14" ht="12" customHeight="1" x14ac:dyDescent="0.25">
      <c r="B37" s="63" t="str">
        <f>PROPER(TEXT(B69,"mmmm aaaa"))</f>
        <v>Mars 2024</v>
      </c>
      <c r="C37" s="63" t="e">
        <f>PROPER(TEXT(#REF!,"mmmm aaaa"))</f>
        <v>#REF!</v>
      </c>
      <c r="D37" s="63" t="str">
        <f>PROPER(TEXT(D69,"mmmm aaaa"))</f>
        <v>Avril 2024</v>
      </c>
      <c r="E37" s="63" t="e">
        <f>PROPER(TEXT(#REF!,"mmmm aaaa"))</f>
        <v>#REF!</v>
      </c>
      <c r="F37" s="63" t="str">
        <f>PROPER(TEXT(F69,"mmmm aaaa"))</f>
        <v>Mai 2024</v>
      </c>
      <c r="G37" s="63" t="e">
        <f>PROPER(TEXT(#REF!,"mmmm aaaa"))</f>
        <v>#REF!</v>
      </c>
      <c r="H37" s="63" t="str">
        <f>PROPER(TEXT(H69,"mmmm aaaa"))</f>
        <v>Juin 2024</v>
      </c>
      <c r="I37" s="63" t="e">
        <f>PROPER(TEXT(#REF!,"mmmm aaaa"))</f>
        <v>#REF!</v>
      </c>
      <c r="J37" s="63" t="str">
        <f>PROPER(TEXT(J69,"mmmm aaaa"))</f>
        <v>Juillet 2024</v>
      </c>
      <c r="K37" s="63" t="e">
        <f>PROPER(TEXT(#REF!,"mmmm aaaa"))</f>
        <v>#REF!</v>
      </c>
      <c r="L37" s="63" t="str">
        <f>PROPER(TEXT(L69,"mmmm aaaa"))</f>
        <v>Août 2024</v>
      </c>
      <c r="M37" s="63" t="e">
        <f>PROPER(TEXT(#REF!,"mmmm aaaa"))</f>
        <v>#REF!</v>
      </c>
    </row>
    <row r="38" spans="2:14" ht="12" customHeight="1" x14ac:dyDescent="0.25">
      <c r="B38" s="22">
        <f>B69</f>
        <v>45352</v>
      </c>
      <c r="C38" s="43"/>
      <c r="D38" s="23">
        <f>D69</f>
        <v>45383</v>
      </c>
      <c r="E38" s="39"/>
      <c r="F38" s="24">
        <f>F69</f>
        <v>45413</v>
      </c>
      <c r="G38" s="31" t="s">
        <v>22</v>
      </c>
      <c r="H38" s="24">
        <f>H69</f>
        <v>45444</v>
      </c>
      <c r="I38" s="40" t="s">
        <v>41</v>
      </c>
      <c r="J38" s="24">
        <f>J69</f>
        <v>45474</v>
      </c>
      <c r="K38" s="41"/>
      <c r="L38" s="24">
        <f>L69</f>
        <v>45505</v>
      </c>
      <c r="M38" s="32"/>
    </row>
    <row r="39" spans="2:14" ht="12" customHeight="1" x14ac:dyDescent="0.25">
      <c r="B39" s="25">
        <f>B38+1</f>
        <v>45353</v>
      </c>
      <c r="C39" s="33"/>
      <c r="D39" s="26">
        <f>D38+1</f>
        <v>45384</v>
      </c>
      <c r="E39" s="31"/>
      <c r="F39" s="25">
        <f>F38+1</f>
        <v>45414</v>
      </c>
      <c r="G39" s="40"/>
      <c r="H39" s="25">
        <f>H38+1</f>
        <v>45445</v>
      </c>
      <c r="I39" s="37"/>
      <c r="J39" s="25">
        <f>J38+1</f>
        <v>45475</v>
      </c>
      <c r="K39" s="33"/>
      <c r="L39" s="25">
        <f>L38+1</f>
        <v>45506</v>
      </c>
      <c r="M39" s="33"/>
    </row>
    <row r="40" spans="2:14" ht="12" customHeight="1" x14ac:dyDescent="0.25">
      <c r="B40" s="25">
        <f t="shared" ref="B40:B65" si="126">B39+1</f>
        <v>45354</v>
      </c>
      <c r="C40" s="33"/>
      <c r="D40" s="26">
        <f t="shared" ref="D40:D60" si="127">D39+1</f>
        <v>45385</v>
      </c>
      <c r="E40" s="31"/>
      <c r="F40" s="25">
        <f t="shared" ref="F40:F60" si="128">F39+1</f>
        <v>45415</v>
      </c>
      <c r="G40" s="35"/>
      <c r="H40" s="25">
        <f t="shared" ref="H40:H60" si="129">H39+1</f>
        <v>45446</v>
      </c>
      <c r="I40" s="57" t="s">
        <v>16</v>
      </c>
      <c r="J40" s="25">
        <f t="shared" ref="J40:J60" si="130">J39+1</f>
        <v>45476</v>
      </c>
      <c r="K40" s="33"/>
      <c r="L40" s="25">
        <f t="shared" ref="L40:L60" si="131">L39+1</f>
        <v>45507</v>
      </c>
      <c r="M40" s="33"/>
    </row>
    <row r="41" spans="2:14" ht="12" customHeight="1" x14ac:dyDescent="0.25">
      <c r="B41" s="25">
        <f t="shared" si="126"/>
        <v>45355</v>
      </c>
      <c r="C41" s="57" t="s">
        <v>16</v>
      </c>
      <c r="D41" s="26">
        <f t="shared" si="127"/>
        <v>45386</v>
      </c>
      <c r="E41" s="31"/>
      <c r="F41" s="25">
        <f t="shared" si="128"/>
        <v>45416</v>
      </c>
      <c r="G41" s="55"/>
      <c r="H41" s="25">
        <f t="shared" si="129"/>
        <v>45447</v>
      </c>
      <c r="I41" s="58"/>
      <c r="J41" s="25">
        <f t="shared" si="130"/>
        <v>45477</v>
      </c>
      <c r="K41" s="33"/>
      <c r="L41" s="25">
        <f t="shared" si="131"/>
        <v>45508</v>
      </c>
      <c r="M41" s="33"/>
    </row>
    <row r="42" spans="2:14" ht="12" customHeight="1" x14ac:dyDescent="0.25">
      <c r="B42" s="25">
        <f t="shared" si="126"/>
        <v>45356</v>
      </c>
      <c r="C42" s="58"/>
      <c r="D42" s="26">
        <f t="shared" si="127"/>
        <v>45387</v>
      </c>
      <c r="E42" s="31"/>
      <c r="F42" s="25">
        <f t="shared" si="128"/>
        <v>45417</v>
      </c>
      <c r="G42" s="57"/>
      <c r="H42" s="25">
        <f t="shared" si="129"/>
        <v>45448</v>
      </c>
      <c r="I42" s="58"/>
      <c r="J42" s="25">
        <f t="shared" si="130"/>
        <v>45478</v>
      </c>
      <c r="K42" s="33"/>
      <c r="L42" s="25">
        <f t="shared" si="131"/>
        <v>45509</v>
      </c>
      <c r="M42" s="33"/>
    </row>
    <row r="43" spans="2:14" ht="12" customHeight="1" x14ac:dyDescent="0.25">
      <c r="B43" s="25">
        <f t="shared" si="126"/>
        <v>45357</v>
      </c>
      <c r="C43" s="58"/>
      <c r="D43" s="26">
        <f t="shared" si="127"/>
        <v>45388</v>
      </c>
      <c r="E43" s="31"/>
      <c r="F43" s="25">
        <f t="shared" si="128"/>
        <v>45418</v>
      </c>
      <c r="G43" s="58"/>
      <c r="H43" s="25">
        <f t="shared" si="129"/>
        <v>45449</v>
      </c>
      <c r="I43" s="58"/>
      <c r="J43" s="25">
        <f t="shared" si="130"/>
        <v>45479</v>
      </c>
      <c r="K43" s="33"/>
      <c r="L43" s="25">
        <f t="shared" si="131"/>
        <v>45510</v>
      </c>
      <c r="M43" s="33"/>
    </row>
    <row r="44" spans="2:14" ht="12" customHeight="1" x14ac:dyDescent="0.25">
      <c r="B44" s="25">
        <f t="shared" si="126"/>
        <v>45358</v>
      </c>
      <c r="C44" s="58"/>
      <c r="D44" s="26">
        <f t="shared" si="127"/>
        <v>45389</v>
      </c>
      <c r="E44" s="31"/>
      <c r="F44" s="25">
        <f t="shared" si="128"/>
        <v>45419</v>
      </c>
      <c r="G44" s="58"/>
      <c r="H44" s="25">
        <f t="shared" si="129"/>
        <v>45450</v>
      </c>
      <c r="I44" s="65"/>
      <c r="J44" s="25">
        <f t="shared" si="130"/>
        <v>45480</v>
      </c>
      <c r="K44" s="33"/>
      <c r="L44" s="25">
        <f t="shared" si="131"/>
        <v>45511</v>
      </c>
      <c r="M44" s="33"/>
    </row>
    <row r="45" spans="2:14" ht="12" customHeight="1" x14ac:dyDescent="0.25">
      <c r="B45" s="25">
        <f t="shared" si="126"/>
        <v>45359</v>
      </c>
      <c r="C45" s="65"/>
      <c r="D45" s="26">
        <f t="shared" si="127"/>
        <v>45390</v>
      </c>
      <c r="E45" s="57" t="s">
        <v>16</v>
      </c>
      <c r="F45" s="25">
        <f t="shared" si="128"/>
        <v>45420</v>
      </c>
      <c r="G45" s="58"/>
      <c r="H45" s="25">
        <f t="shared" si="129"/>
        <v>45451</v>
      </c>
      <c r="I45" s="21" t="s">
        <v>21</v>
      </c>
      <c r="J45" s="25">
        <f t="shared" si="130"/>
        <v>45481</v>
      </c>
      <c r="K45" s="33"/>
      <c r="L45" s="25">
        <f t="shared" si="131"/>
        <v>45512</v>
      </c>
      <c r="M45" s="33"/>
    </row>
    <row r="46" spans="2:14" ht="12" customHeight="1" x14ac:dyDescent="0.25">
      <c r="B46" s="25">
        <f t="shared" si="126"/>
        <v>45360</v>
      </c>
      <c r="C46" s="20"/>
      <c r="D46" s="26">
        <f t="shared" si="127"/>
        <v>45391</v>
      </c>
      <c r="E46" s="58"/>
      <c r="F46" s="25">
        <f t="shared" si="128"/>
        <v>45421</v>
      </c>
      <c r="G46" s="58"/>
      <c r="H46" s="25">
        <f t="shared" si="129"/>
        <v>45452</v>
      </c>
      <c r="I46" s="36"/>
      <c r="J46" s="25">
        <f t="shared" si="130"/>
        <v>45482</v>
      </c>
      <c r="K46" s="33"/>
      <c r="L46" s="25">
        <f t="shared" si="131"/>
        <v>45513</v>
      </c>
      <c r="M46" s="33"/>
    </row>
    <row r="47" spans="2:14" ht="12" customHeight="1" x14ac:dyDescent="0.25">
      <c r="B47" s="25">
        <f t="shared" si="126"/>
        <v>45361</v>
      </c>
      <c r="C47" s="19" t="s">
        <v>42</v>
      </c>
      <c r="D47" s="26">
        <f t="shared" si="127"/>
        <v>45392</v>
      </c>
      <c r="E47" s="58"/>
      <c r="F47" s="25">
        <f t="shared" si="128"/>
        <v>45422</v>
      </c>
      <c r="G47" s="58"/>
      <c r="H47" s="25">
        <f t="shared" si="129"/>
        <v>45453</v>
      </c>
      <c r="I47" s="21"/>
      <c r="J47" s="25">
        <f t="shared" si="130"/>
        <v>45483</v>
      </c>
      <c r="K47" s="33"/>
      <c r="L47" s="25">
        <f t="shared" si="131"/>
        <v>45514</v>
      </c>
      <c r="M47" s="33"/>
      <c r="N47" s="42"/>
    </row>
    <row r="48" spans="2:14" ht="12" customHeight="1" x14ac:dyDescent="0.25">
      <c r="B48" s="25">
        <f t="shared" si="126"/>
        <v>45362</v>
      </c>
      <c r="C48" s="20"/>
      <c r="D48" s="26">
        <f t="shared" si="127"/>
        <v>45393</v>
      </c>
      <c r="E48" s="58"/>
      <c r="F48" s="25">
        <f t="shared" si="128"/>
        <v>45423</v>
      </c>
      <c r="G48" s="58"/>
      <c r="H48" s="25">
        <f t="shared" si="129"/>
        <v>45454</v>
      </c>
      <c r="I48" s="36"/>
      <c r="J48" s="25">
        <f t="shared" si="130"/>
        <v>45484</v>
      </c>
      <c r="K48" s="33"/>
      <c r="L48" s="25">
        <f t="shared" si="131"/>
        <v>45515</v>
      </c>
      <c r="M48" s="33"/>
    </row>
    <row r="49" spans="2:13" ht="12" customHeight="1" x14ac:dyDescent="0.25">
      <c r="B49" s="25">
        <f t="shared" si="126"/>
        <v>45363</v>
      </c>
      <c r="C49" s="20"/>
      <c r="D49" s="26">
        <f t="shared" si="127"/>
        <v>45394</v>
      </c>
      <c r="E49" s="65"/>
      <c r="F49" s="25">
        <f t="shared" si="128"/>
        <v>45424</v>
      </c>
      <c r="G49" s="65"/>
      <c r="H49" s="25">
        <f t="shared" si="129"/>
        <v>45455</v>
      </c>
      <c r="I49" s="36"/>
      <c r="J49" s="25">
        <f t="shared" si="130"/>
        <v>45485</v>
      </c>
      <c r="K49" s="33"/>
      <c r="L49" s="25">
        <f t="shared" si="131"/>
        <v>45516</v>
      </c>
      <c r="M49" s="33"/>
    </row>
    <row r="50" spans="2:13" ht="12" customHeight="1" x14ac:dyDescent="0.25">
      <c r="B50" s="25">
        <f t="shared" si="126"/>
        <v>45364</v>
      </c>
      <c r="C50" s="19"/>
      <c r="D50" s="26">
        <f t="shared" si="127"/>
        <v>45395</v>
      </c>
      <c r="E50" s="18" t="s">
        <v>20</v>
      </c>
      <c r="F50" s="25">
        <f t="shared" si="128"/>
        <v>45425</v>
      </c>
      <c r="G50" s="37"/>
      <c r="H50" s="25">
        <f t="shared" si="129"/>
        <v>45456</v>
      </c>
      <c r="I50" s="36"/>
      <c r="J50" s="25">
        <f t="shared" si="130"/>
        <v>45486</v>
      </c>
      <c r="K50" s="59" t="s">
        <v>34</v>
      </c>
      <c r="L50" s="25">
        <f t="shared" si="131"/>
        <v>45517</v>
      </c>
      <c r="M50" s="33"/>
    </row>
    <row r="51" spans="2:13" ht="12" customHeight="1" x14ac:dyDescent="0.25">
      <c r="B51" s="25">
        <f t="shared" si="126"/>
        <v>45365</v>
      </c>
      <c r="C51" s="19"/>
      <c r="D51" s="26">
        <f t="shared" si="127"/>
        <v>45396</v>
      </c>
      <c r="E51" s="40"/>
      <c r="F51" s="25">
        <f t="shared" si="128"/>
        <v>45426</v>
      </c>
      <c r="G51" s="37"/>
      <c r="H51" s="25">
        <f t="shared" si="129"/>
        <v>45457</v>
      </c>
      <c r="I51" s="36"/>
      <c r="J51" s="25">
        <f t="shared" si="130"/>
        <v>45487</v>
      </c>
      <c r="K51" s="60"/>
      <c r="L51" s="25">
        <f t="shared" si="131"/>
        <v>45518</v>
      </c>
      <c r="M51" s="33"/>
    </row>
    <row r="52" spans="2:13" ht="12" customHeight="1" x14ac:dyDescent="0.25">
      <c r="B52" s="25">
        <f t="shared" si="126"/>
        <v>45366</v>
      </c>
      <c r="C52" s="19"/>
      <c r="D52" s="26">
        <f t="shared" si="127"/>
        <v>45397</v>
      </c>
      <c r="E52" s="37"/>
      <c r="F52" s="25">
        <f t="shared" si="128"/>
        <v>45427</v>
      </c>
      <c r="G52" s="37"/>
      <c r="H52" s="25">
        <f t="shared" si="129"/>
        <v>45458</v>
      </c>
      <c r="I52" s="36"/>
      <c r="J52" s="25">
        <f t="shared" si="130"/>
        <v>45488</v>
      </c>
      <c r="K52" s="60"/>
      <c r="L52" s="25">
        <f t="shared" si="131"/>
        <v>45519</v>
      </c>
      <c r="M52" s="33"/>
    </row>
    <row r="53" spans="2:13" ht="12" customHeight="1" x14ac:dyDescent="0.25">
      <c r="B53" s="25">
        <f t="shared" si="126"/>
        <v>45367</v>
      </c>
      <c r="C53" s="18" t="s">
        <v>33</v>
      </c>
      <c r="D53" s="26">
        <f t="shared" si="127"/>
        <v>45398</v>
      </c>
      <c r="E53" s="52"/>
      <c r="F53" s="25">
        <f t="shared" si="128"/>
        <v>45428</v>
      </c>
      <c r="G53" s="37"/>
      <c r="H53" s="25">
        <f t="shared" si="129"/>
        <v>45459</v>
      </c>
      <c r="I53" s="36"/>
      <c r="J53" s="25">
        <f t="shared" si="130"/>
        <v>45489</v>
      </c>
      <c r="K53" s="60"/>
      <c r="L53" s="25">
        <f t="shared" si="131"/>
        <v>45520</v>
      </c>
      <c r="M53" s="33"/>
    </row>
    <row r="54" spans="2:13" ht="12" customHeight="1" x14ac:dyDescent="0.25">
      <c r="B54" s="25">
        <f t="shared" si="126"/>
        <v>45368</v>
      </c>
      <c r="C54" s="19" t="s">
        <v>23</v>
      </c>
      <c r="D54" s="26">
        <f t="shared" si="127"/>
        <v>45399</v>
      </c>
      <c r="E54" s="52"/>
      <c r="F54" s="25">
        <f t="shared" si="128"/>
        <v>45429</v>
      </c>
      <c r="G54" s="37"/>
      <c r="H54" s="25">
        <f t="shared" si="129"/>
        <v>45460</v>
      </c>
      <c r="I54" s="36"/>
      <c r="J54" s="25">
        <f t="shared" si="130"/>
        <v>45490</v>
      </c>
      <c r="K54" s="60"/>
      <c r="L54" s="25">
        <f t="shared" si="131"/>
        <v>45521</v>
      </c>
      <c r="M54" s="33"/>
    </row>
    <row r="55" spans="2:13" ht="12" customHeight="1" x14ac:dyDescent="0.25">
      <c r="B55" s="25">
        <f t="shared" si="126"/>
        <v>45369</v>
      </c>
      <c r="C55" s="19"/>
      <c r="D55" s="26">
        <f t="shared" si="127"/>
        <v>45400</v>
      </c>
      <c r="E55" s="52"/>
      <c r="F55" s="25">
        <f t="shared" si="128"/>
        <v>45430</v>
      </c>
      <c r="G55" s="37"/>
      <c r="H55" s="25">
        <f t="shared" si="129"/>
        <v>45461</v>
      </c>
      <c r="I55" s="36"/>
      <c r="J55" s="25">
        <f t="shared" si="130"/>
        <v>45491</v>
      </c>
      <c r="K55" s="60"/>
      <c r="L55" s="25">
        <f t="shared" si="131"/>
        <v>45522</v>
      </c>
      <c r="M55" s="33"/>
    </row>
    <row r="56" spans="2:13" ht="12" customHeight="1" x14ac:dyDescent="0.25">
      <c r="B56" s="25">
        <f t="shared" si="126"/>
        <v>45370</v>
      </c>
      <c r="C56" s="18"/>
      <c r="D56" s="26">
        <f t="shared" si="127"/>
        <v>45401</v>
      </c>
      <c r="E56" s="49"/>
      <c r="F56" s="25">
        <f t="shared" si="128"/>
        <v>45431</v>
      </c>
      <c r="G56" s="37"/>
      <c r="H56" s="25">
        <f t="shared" si="129"/>
        <v>45462</v>
      </c>
      <c r="I56" s="36"/>
      <c r="J56" s="25">
        <f t="shared" si="130"/>
        <v>45492</v>
      </c>
      <c r="K56" s="60"/>
      <c r="L56" s="25">
        <f t="shared" si="131"/>
        <v>45523</v>
      </c>
      <c r="M56" s="33"/>
    </row>
    <row r="57" spans="2:13" ht="12" customHeight="1" x14ac:dyDescent="0.25">
      <c r="B57" s="25">
        <f t="shared" si="126"/>
        <v>45371</v>
      </c>
      <c r="C57" s="18"/>
      <c r="D57" s="26">
        <f t="shared" si="127"/>
        <v>45402</v>
      </c>
      <c r="E57" s="49"/>
      <c r="F57" s="25">
        <f t="shared" si="128"/>
        <v>45432</v>
      </c>
      <c r="G57" s="37"/>
      <c r="H57" s="25">
        <f t="shared" si="129"/>
        <v>45463</v>
      </c>
      <c r="I57" s="36"/>
      <c r="J57" s="25">
        <f t="shared" si="130"/>
        <v>45493</v>
      </c>
      <c r="K57" s="60"/>
      <c r="L57" s="25">
        <f t="shared" si="131"/>
        <v>45524</v>
      </c>
      <c r="M57" s="33"/>
    </row>
    <row r="58" spans="2:13" ht="12" customHeight="1" x14ac:dyDescent="0.25">
      <c r="B58" s="25">
        <f t="shared" si="126"/>
        <v>45372</v>
      </c>
      <c r="C58" s="18"/>
      <c r="D58" s="26">
        <f t="shared" si="127"/>
        <v>45403</v>
      </c>
      <c r="E58" s="21" t="s">
        <v>19</v>
      </c>
      <c r="F58" s="25">
        <f t="shared" si="128"/>
        <v>45433</v>
      </c>
      <c r="G58" s="37"/>
      <c r="H58" s="25">
        <f t="shared" si="129"/>
        <v>45464</v>
      </c>
      <c r="I58" s="36"/>
      <c r="J58" s="25">
        <f t="shared" si="130"/>
        <v>45494</v>
      </c>
      <c r="K58" s="60"/>
      <c r="L58" s="25">
        <f t="shared" si="131"/>
        <v>45525</v>
      </c>
      <c r="M58" s="33"/>
    </row>
    <row r="59" spans="2:13" ht="12" customHeight="1" x14ac:dyDescent="0.25">
      <c r="B59" s="25">
        <f t="shared" si="126"/>
        <v>45373</v>
      </c>
      <c r="C59" s="46"/>
      <c r="D59" s="26">
        <f t="shared" si="127"/>
        <v>45404</v>
      </c>
      <c r="E59" s="49"/>
      <c r="F59" s="25">
        <f t="shared" si="128"/>
        <v>45434</v>
      </c>
      <c r="G59" s="37"/>
      <c r="H59" s="25">
        <f t="shared" si="129"/>
        <v>45465</v>
      </c>
      <c r="I59" s="47" t="s">
        <v>27</v>
      </c>
      <c r="J59" s="25">
        <f t="shared" si="130"/>
        <v>45495</v>
      </c>
      <c r="K59" s="33"/>
      <c r="L59" s="25">
        <f t="shared" si="131"/>
        <v>45526</v>
      </c>
      <c r="M59" s="33"/>
    </row>
    <row r="60" spans="2:13" ht="12" customHeight="1" x14ac:dyDescent="0.25">
      <c r="B60" s="25">
        <f t="shared" si="126"/>
        <v>45374</v>
      </c>
      <c r="C60" s="18"/>
      <c r="D60" s="26">
        <f t="shared" si="127"/>
        <v>45405</v>
      </c>
      <c r="E60" s="54"/>
      <c r="F60" s="25">
        <f t="shared" si="128"/>
        <v>45435</v>
      </c>
      <c r="G60" s="37"/>
      <c r="H60" s="25">
        <f t="shared" si="129"/>
        <v>45466</v>
      </c>
      <c r="I60" s="47" t="s">
        <v>39</v>
      </c>
      <c r="J60" s="25">
        <f t="shared" si="130"/>
        <v>45496</v>
      </c>
      <c r="K60" s="33"/>
      <c r="L60" s="25">
        <f t="shared" si="131"/>
        <v>45527</v>
      </c>
      <c r="M60" s="33"/>
    </row>
    <row r="61" spans="2:13" ht="12" customHeight="1" x14ac:dyDescent="0.25">
      <c r="B61" s="25">
        <f>B60+1</f>
        <v>45375</v>
      </c>
      <c r="C61" s="18" t="s">
        <v>18</v>
      </c>
      <c r="D61" s="26">
        <f>D60+1</f>
        <v>45406</v>
      </c>
      <c r="E61" s="50"/>
      <c r="F61" s="25">
        <f>F60+1</f>
        <v>45436</v>
      </c>
      <c r="G61" s="37"/>
      <c r="H61" s="25">
        <f>H60+1</f>
        <v>45467</v>
      </c>
      <c r="I61" s="47"/>
      <c r="J61" s="25">
        <f>J60+1</f>
        <v>45497</v>
      </c>
      <c r="K61" s="33"/>
      <c r="L61" s="25">
        <f>L60+1</f>
        <v>45528</v>
      </c>
      <c r="M61" s="33"/>
    </row>
    <row r="62" spans="2:13" ht="12" customHeight="1" x14ac:dyDescent="0.25">
      <c r="B62" s="25">
        <f t="shared" si="126"/>
        <v>45376</v>
      </c>
      <c r="C62" s="19"/>
      <c r="D62" s="26">
        <f t="shared" ref="D62:D65" si="132">D61+1</f>
        <v>45407</v>
      </c>
      <c r="E62" s="50"/>
      <c r="F62" s="25">
        <f t="shared" ref="F62:F65" si="133">F61+1</f>
        <v>45437</v>
      </c>
      <c r="G62" s="37"/>
      <c r="H62" s="25">
        <f t="shared" ref="H62:H65" si="134">H61+1</f>
        <v>45468</v>
      </c>
      <c r="I62" s="47"/>
      <c r="J62" s="25">
        <f t="shared" ref="J62:J65" si="135">J61+1</f>
        <v>45498</v>
      </c>
      <c r="K62" s="33"/>
      <c r="L62" s="25">
        <f t="shared" ref="L62:L65" si="136">L61+1</f>
        <v>45529</v>
      </c>
      <c r="M62" s="33"/>
    </row>
    <row r="63" spans="2:13" ht="12" customHeight="1" x14ac:dyDescent="0.25">
      <c r="B63" s="25">
        <f t="shared" si="126"/>
        <v>45377</v>
      </c>
      <c r="C63" s="19"/>
      <c r="D63" s="26">
        <f t="shared" si="132"/>
        <v>45408</v>
      </c>
      <c r="E63" s="44"/>
      <c r="F63" s="25">
        <f t="shared" si="133"/>
        <v>45438</v>
      </c>
      <c r="G63" s="37"/>
      <c r="H63" s="25">
        <f t="shared" si="134"/>
        <v>45469</v>
      </c>
      <c r="I63" s="47"/>
      <c r="J63" s="25">
        <f t="shared" si="135"/>
        <v>45499</v>
      </c>
      <c r="K63" s="33"/>
      <c r="L63" s="25">
        <f t="shared" si="136"/>
        <v>45530</v>
      </c>
      <c r="M63" s="33"/>
    </row>
    <row r="64" spans="2:13" ht="12" customHeight="1" x14ac:dyDescent="0.25">
      <c r="B64" s="25">
        <f t="shared" si="126"/>
        <v>45378</v>
      </c>
      <c r="C64" s="19"/>
      <c r="D64" s="26">
        <f t="shared" si="132"/>
        <v>45409</v>
      </c>
      <c r="E64" s="40" t="s">
        <v>40</v>
      </c>
      <c r="F64" s="25">
        <f t="shared" si="133"/>
        <v>45439</v>
      </c>
      <c r="G64" s="37"/>
      <c r="H64" s="25">
        <f t="shared" si="134"/>
        <v>45470</v>
      </c>
      <c r="I64" s="47"/>
      <c r="J64" s="25">
        <f t="shared" si="135"/>
        <v>45500</v>
      </c>
      <c r="K64" s="33"/>
      <c r="L64" s="25">
        <f t="shared" si="136"/>
        <v>45531</v>
      </c>
      <c r="M64" s="33"/>
    </row>
    <row r="65" spans="2:13" ht="12" customHeight="1" x14ac:dyDescent="0.25">
      <c r="B65" s="25">
        <f t="shared" si="126"/>
        <v>45379</v>
      </c>
      <c r="C65" s="18"/>
      <c r="D65" s="26">
        <f t="shared" si="132"/>
        <v>45410</v>
      </c>
      <c r="E65" s="21"/>
      <c r="F65" s="25">
        <f t="shared" si="133"/>
        <v>45440</v>
      </c>
      <c r="G65" s="37"/>
      <c r="H65" s="25">
        <f t="shared" si="134"/>
        <v>45471</v>
      </c>
      <c r="I65" s="21"/>
      <c r="J65" s="25">
        <f t="shared" si="135"/>
        <v>45501</v>
      </c>
      <c r="K65" s="33"/>
      <c r="L65" s="25">
        <f t="shared" si="136"/>
        <v>45532</v>
      </c>
      <c r="M65" s="33"/>
    </row>
    <row r="66" spans="2:13" ht="12" customHeight="1" x14ac:dyDescent="0.25">
      <c r="B66" s="25">
        <f>IF((B65+1)&gt;B70,"",(B65+1))</f>
        <v>45380</v>
      </c>
      <c r="C66" s="18"/>
      <c r="D66" s="26">
        <f>IF((D65+1)&gt;D70,"",(D65+1))</f>
        <v>45411</v>
      </c>
      <c r="F66" s="25">
        <f>IF((F65+1)&gt;F70,"",(F65+1))</f>
        <v>45441</v>
      </c>
      <c r="G66" s="37"/>
      <c r="H66" s="25">
        <f>IF((H65+1)&gt;H70,"",(H65+1))</f>
        <v>45472</v>
      </c>
      <c r="I66" s="47"/>
      <c r="J66" s="25">
        <f>IF((J65+1)&gt;J70,"",(J65+1))</f>
        <v>45502</v>
      </c>
      <c r="K66" s="33"/>
      <c r="L66" s="25">
        <f>IF((L65+1)&gt;L70,"",(L65+1))</f>
        <v>45533</v>
      </c>
      <c r="M66" s="33"/>
    </row>
    <row r="67" spans="2:13" ht="12" customHeight="1" x14ac:dyDescent="0.25">
      <c r="B67" s="25">
        <f>IF(OR(B66="",B66=B70),"",(B66+1))</f>
        <v>45381</v>
      </c>
      <c r="C67" s="40" t="s">
        <v>38</v>
      </c>
      <c r="D67" s="25">
        <f>IF(OR(D66="",D66=D70),"",(D66+1))</f>
        <v>45412</v>
      </c>
      <c r="E67" s="40"/>
      <c r="F67" s="25">
        <f>IF(OR(F66="",F66=F70),"",(F66+1))</f>
        <v>45442</v>
      </c>
      <c r="G67" s="37"/>
      <c r="H67" s="25">
        <f>IF(OR(H66="",H66=H70),"",(H66+1))</f>
        <v>45473</v>
      </c>
      <c r="I67" s="47"/>
      <c r="J67" s="25">
        <f>IF(OR(J66="",J66=J70),"",(J66+1))</f>
        <v>45503</v>
      </c>
      <c r="K67" s="33"/>
      <c r="L67" s="25">
        <f>IF(OR(L66="",L66=L70),"",(L66+1))</f>
        <v>45534</v>
      </c>
      <c r="M67" s="33"/>
    </row>
    <row r="68" spans="2:13" ht="12" customHeight="1" x14ac:dyDescent="0.25">
      <c r="B68" s="27">
        <f>IF(OR(B67="",B67=B70),"",(B67+1))</f>
        <v>45382</v>
      </c>
      <c r="C68" s="34"/>
      <c r="D68" s="28" t="str">
        <f>IF(OR(D67="",D67=D70),"",(D67+1))</f>
        <v/>
      </c>
      <c r="E68" s="38"/>
      <c r="F68" s="27">
        <f>IF(OR(F67="",F67=F70),"",(F67+1))</f>
        <v>45443</v>
      </c>
      <c r="G68" s="34"/>
      <c r="H68" s="27" t="str">
        <f>IF(OR(H67="",H67=H70),"",(H67+1))</f>
        <v/>
      </c>
      <c r="I68" s="38"/>
      <c r="J68" s="27">
        <f>IF(OR(J67="",J67=J70),"",(J67+1))</f>
        <v>45504</v>
      </c>
      <c r="K68" s="34"/>
      <c r="L68" s="27">
        <f>IF(OR(L67="",L67=L70),"",(L67+1))</f>
        <v>45535</v>
      </c>
      <c r="M68" s="34"/>
    </row>
    <row r="69" spans="2:13" ht="12" hidden="1" customHeight="1" x14ac:dyDescent="0.25">
      <c r="B69" s="66">
        <f>DATE(Année1,Mois1+6,1)</f>
        <v>45352</v>
      </c>
      <c r="C69" s="66">
        <f>DATE(Année1,Mois1+2,1)</f>
        <v>45231</v>
      </c>
      <c r="D69" s="66">
        <f>DATE(Année1,Mois1+7,1)</f>
        <v>45383</v>
      </c>
      <c r="E69" s="66">
        <f>DATE(Année1,Mois1+2,1)</f>
        <v>45231</v>
      </c>
      <c r="F69" s="66">
        <f>DATE(Année1,Mois1+8,1)</f>
        <v>45413</v>
      </c>
      <c r="G69" s="66">
        <f>DATE(Année1,Mois1+2,1)</f>
        <v>45231</v>
      </c>
      <c r="H69" s="66">
        <f>DATE(Année1,Mois1+9,1)</f>
        <v>45444</v>
      </c>
      <c r="I69" s="66">
        <f>DATE(Année1,Mois1+2,1)</f>
        <v>45231</v>
      </c>
      <c r="J69" s="66">
        <f>DATE(Année1,Mois1+10,1)</f>
        <v>45474</v>
      </c>
      <c r="K69" s="66">
        <f>DATE(Année1,Mois1+2,1)</f>
        <v>45231</v>
      </c>
      <c r="L69" s="66">
        <f>DATE(Année1,Mois1+11,1)</f>
        <v>45505</v>
      </c>
      <c r="M69" s="66">
        <f>DATE(Année1,Mois1+2,1)</f>
        <v>45231</v>
      </c>
    </row>
    <row r="70" spans="2:13" ht="12" hidden="1" customHeight="1" x14ac:dyDescent="0.25">
      <c r="B70" s="56">
        <f>DATE(YEAR(B69),MONTH(B69)+1,1)-1</f>
        <v>45382</v>
      </c>
      <c r="C70" s="56">
        <f>DATE(YEAR($B$1),MONTH($B$1)+1,1)-1</f>
        <v>31</v>
      </c>
      <c r="D70" s="56">
        <f>DATE(YEAR(D69),MONTH(D69)+1,1)-1</f>
        <v>45412</v>
      </c>
      <c r="E70" s="56">
        <f>DATE(YEAR($B$1),MONTH($B$1)+1,1)-1</f>
        <v>31</v>
      </c>
      <c r="F70" s="56">
        <f>DATE(YEAR(F69),MONTH(F69)+1,1)-1</f>
        <v>45443</v>
      </c>
      <c r="G70" s="56">
        <f>DATE(YEAR($B$1),MONTH($B$1)+1,1)-1</f>
        <v>31</v>
      </c>
      <c r="H70" s="56">
        <f>DATE(YEAR(H69),MONTH(H69)+1,1)-1</f>
        <v>45473</v>
      </c>
      <c r="I70" s="56">
        <f>DATE(YEAR($B$1),MONTH($B$1)+1,1)-1</f>
        <v>31</v>
      </c>
      <c r="J70" s="56">
        <f>DATE(YEAR(J69),MONTH(J69)+1,1)-1</f>
        <v>45504</v>
      </c>
      <c r="K70" s="56">
        <f>DATE(YEAR($B$1),MONTH($B$1)+1,1)-1</f>
        <v>31</v>
      </c>
      <c r="L70" s="56">
        <f>DATE(YEAR(L69),MONTH(L69)+1,1)-1</f>
        <v>45535</v>
      </c>
      <c r="M70" s="56">
        <f>DATE(YEAR($B$1),MONTH($B$1)+1,1)-1</f>
        <v>31</v>
      </c>
    </row>
    <row r="75" spans="2:13" x14ac:dyDescent="0.15">
      <c r="C75" s="29"/>
    </row>
    <row r="77" spans="2:13" x14ac:dyDescent="0.25">
      <c r="C77" s="30"/>
    </row>
    <row r="78" spans="2:13" x14ac:dyDescent="0.25">
      <c r="C78" s="30"/>
    </row>
    <row r="79" spans="2:13" x14ac:dyDescent="0.25">
      <c r="C79" s="30"/>
    </row>
    <row r="80" spans="2:13" x14ac:dyDescent="0.25">
      <c r="C80" s="30"/>
    </row>
    <row r="81" spans="3:3" x14ac:dyDescent="0.25">
      <c r="C81" s="30"/>
    </row>
  </sheetData>
  <sheetProtection password="CC11" sheet="1" objects="1" scenarios="1"/>
  <mergeCells count="48">
    <mergeCell ref="L69:M69"/>
    <mergeCell ref="B37:C37"/>
    <mergeCell ref="L37:M37"/>
    <mergeCell ref="B69:C69"/>
    <mergeCell ref="D69:E69"/>
    <mergeCell ref="F69:G69"/>
    <mergeCell ref="J69:K69"/>
    <mergeCell ref="D37:E37"/>
    <mergeCell ref="F37:G37"/>
    <mergeCell ref="H37:I37"/>
    <mergeCell ref="J37:K37"/>
    <mergeCell ref="H69:I69"/>
    <mergeCell ref="G42:G49"/>
    <mergeCell ref="L70:M70"/>
    <mergeCell ref="B70:C70"/>
    <mergeCell ref="D70:E70"/>
    <mergeCell ref="F70:G70"/>
    <mergeCell ref="H70:I70"/>
    <mergeCell ref="J70:K70"/>
    <mergeCell ref="L2:M2"/>
    <mergeCell ref="H34:I34"/>
    <mergeCell ref="F35:G35"/>
    <mergeCell ref="J34:K34"/>
    <mergeCell ref="D35:E35"/>
    <mergeCell ref="D2:E2"/>
    <mergeCell ref="F2:G2"/>
    <mergeCell ref="D34:E34"/>
    <mergeCell ref="F34:G34"/>
    <mergeCell ref="E11:E15"/>
    <mergeCell ref="G15:G19"/>
    <mergeCell ref="M22:M27"/>
    <mergeCell ref="L35:M35"/>
    <mergeCell ref="L34:M34"/>
    <mergeCell ref="B35:C35"/>
    <mergeCell ref="E23:E31"/>
    <mergeCell ref="K50:K58"/>
    <mergeCell ref="D1:K1"/>
    <mergeCell ref="H35:I35"/>
    <mergeCell ref="J35:K35"/>
    <mergeCell ref="H2:I2"/>
    <mergeCell ref="J2:K2"/>
    <mergeCell ref="B2:C2"/>
    <mergeCell ref="B34:C34"/>
    <mergeCell ref="I6:I10"/>
    <mergeCell ref="K24:K28"/>
    <mergeCell ref="C41:C45"/>
    <mergeCell ref="E45:E49"/>
    <mergeCell ref="I40:I44"/>
  </mergeCells>
  <conditionalFormatting sqref="B3:B33">
    <cfRule type="expression" dxfId="50" priority="117">
      <formula>COUNTIF(FERIE,B3)</formula>
    </cfRule>
    <cfRule type="expression" dxfId="49" priority="123">
      <formula>WEEKDAY(B3,2)&gt;5</formula>
    </cfRule>
  </conditionalFormatting>
  <conditionalFormatting sqref="D3:D33">
    <cfRule type="expression" dxfId="48" priority="105">
      <formula>COUNTIF(FERIE,D3)</formula>
    </cfRule>
    <cfRule type="expression" dxfId="47" priority="106">
      <formula>WEEKDAY(D3,2)&gt;5</formula>
    </cfRule>
  </conditionalFormatting>
  <conditionalFormatting sqref="F3:F33">
    <cfRule type="expression" dxfId="46" priority="103">
      <formula>COUNTIF(FERIE,F3)</formula>
    </cfRule>
    <cfRule type="expression" dxfId="45" priority="104">
      <formula>WEEKDAY(F3,2)&gt;5</formula>
    </cfRule>
  </conditionalFormatting>
  <conditionalFormatting sqref="H3:H33">
    <cfRule type="expression" dxfId="44" priority="101">
      <formula>COUNTIF(FERIE,H3)</formula>
    </cfRule>
    <cfRule type="expression" dxfId="43" priority="102">
      <formula>WEEKDAY(H3,2)&gt;5</formula>
    </cfRule>
  </conditionalFormatting>
  <conditionalFormatting sqref="J3:J33">
    <cfRule type="expression" dxfId="42" priority="99">
      <formula>COUNTIF(FERIE,J3)</formula>
    </cfRule>
    <cfRule type="expression" dxfId="41" priority="100">
      <formula>WEEKDAY(J3,2)&gt;5</formula>
    </cfRule>
  </conditionalFormatting>
  <conditionalFormatting sqref="L3:L33">
    <cfRule type="expression" dxfId="40" priority="97">
      <formula>COUNTIF(FERIE,L3)</formula>
    </cfRule>
    <cfRule type="expression" dxfId="39" priority="98">
      <formula>WEEKDAY(L3,2)&gt;5</formula>
    </cfRule>
  </conditionalFormatting>
  <conditionalFormatting sqref="B38:B68">
    <cfRule type="expression" dxfId="38" priority="94">
      <formula>COUNTIF(FERIE,B38)</formula>
    </cfRule>
    <cfRule type="expression" dxfId="37" priority="95">
      <formula>WEEKDAY(B38,2)&gt;5</formula>
    </cfRule>
  </conditionalFormatting>
  <conditionalFormatting sqref="D38:D68">
    <cfRule type="expression" dxfId="36" priority="92">
      <formula>COUNTIF(FERIE,D38)</formula>
    </cfRule>
    <cfRule type="expression" dxfId="35" priority="93">
      <formula>WEEKDAY(D38,2)&gt;5</formula>
    </cfRule>
  </conditionalFormatting>
  <conditionalFormatting sqref="F38:F68">
    <cfRule type="expression" dxfId="34" priority="90">
      <formula>COUNTIF(FERIE,F38)</formula>
    </cfRule>
    <cfRule type="expression" dxfId="33" priority="91">
      <formula>WEEKDAY(F38,2)&gt;5</formula>
    </cfRule>
  </conditionalFormatting>
  <conditionalFormatting sqref="H38:H68">
    <cfRule type="expression" dxfId="32" priority="88">
      <formula>COUNTIF(FERIE,H38)</formula>
    </cfRule>
    <cfRule type="expression" dxfId="31" priority="89">
      <formula>WEEKDAY(H38,2)&gt;5</formula>
    </cfRule>
  </conditionalFormatting>
  <conditionalFormatting sqref="J38:J68">
    <cfRule type="expression" dxfId="30" priority="86">
      <formula>COUNTIF(FERIE,J38)</formula>
    </cfRule>
    <cfRule type="expression" dxfId="29" priority="87">
      <formula>WEEKDAY(J38,2)&gt;5</formula>
    </cfRule>
  </conditionalFormatting>
  <conditionalFormatting sqref="L38:L68">
    <cfRule type="expression" dxfId="28" priority="84">
      <formula>COUNTIF(FERIE,L38)</formula>
    </cfRule>
    <cfRule type="expression" dxfId="27" priority="85">
      <formula>WEEKDAY(L38,2)&gt;5</formula>
    </cfRule>
  </conditionalFormatting>
  <conditionalFormatting sqref="M38:M68 I18:I33 C39:C40 E3:E10 I65 C3:C33 G3:G14 I3:I5 I38:I39 K39:K50 E19:E23 G20:G33 I11:I16 M28:M33 E50:E52 E38:E44 G50:G68 K59:K68 K3:K9 K11:K24 M3:M22 E67:E68 G38:G41 I68 I47:I58 C60:C68 E64:E65 K30:K32 C46:C58">
    <cfRule type="cellIs" dxfId="26" priority="57" operator="notEqual">
      <formula>0</formula>
    </cfRule>
  </conditionalFormatting>
  <conditionalFormatting sqref="K38">
    <cfRule type="cellIs" dxfId="25" priority="54" operator="notEqual">
      <formula>0</formula>
    </cfRule>
  </conditionalFormatting>
  <conditionalFormatting sqref="C38">
    <cfRule type="cellIs" dxfId="24" priority="47" operator="notEqual">
      <formula>0</formula>
    </cfRule>
  </conditionalFormatting>
  <conditionalFormatting sqref="I61:I64">
    <cfRule type="cellIs" dxfId="23" priority="37" operator="notEqual">
      <formula>0</formula>
    </cfRule>
  </conditionalFormatting>
  <conditionalFormatting sqref="E62:E63">
    <cfRule type="cellIs" dxfId="22" priority="29" operator="notEqual">
      <formula>0</formula>
    </cfRule>
  </conditionalFormatting>
  <conditionalFormatting sqref="K33">
    <cfRule type="cellIs" dxfId="21" priority="27" operator="notEqual">
      <formula>0</formula>
    </cfRule>
  </conditionalFormatting>
  <conditionalFormatting sqref="E16:E18">
    <cfRule type="cellIs" dxfId="20" priority="25" operator="notEqual">
      <formula>0</formula>
    </cfRule>
  </conditionalFormatting>
  <conditionalFormatting sqref="E11">
    <cfRule type="cellIs" dxfId="19" priority="24" operator="notEqual">
      <formula>0</formula>
    </cfRule>
  </conditionalFormatting>
  <conditionalFormatting sqref="C41">
    <cfRule type="cellIs" dxfId="18" priority="23" operator="notEqual">
      <formula>0</formula>
    </cfRule>
  </conditionalFormatting>
  <conditionalFormatting sqref="E45">
    <cfRule type="cellIs" dxfId="17" priority="22" operator="notEqual">
      <formula>0</formula>
    </cfRule>
  </conditionalFormatting>
  <conditionalFormatting sqref="E60:E61">
    <cfRule type="cellIs" dxfId="16" priority="21" operator="notEqual">
      <formula>0</formula>
    </cfRule>
  </conditionalFormatting>
  <conditionalFormatting sqref="G15">
    <cfRule type="cellIs" dxfId="15" priority="17" operator="notEqual">
      <formula>0</formula>
    </cfRule>
  </conditionalFormatting>
  <conditionalFormatting sqref="K29">
    <cfRule type="cellIs" dxfId="14" priority="16" operator="notEqual">
      <formula>0</formula>
    </cfRule>
  </conditionalFormatting>
  <conditionalFormatting sqref="E32">
    <cfRule type="cellIs" dxfId="13" priority="10" operator="notEqual">
      <formula>0</formula>
    </cfRule>
  </conditionalFormatting>
  <conditionalFormatting sqref="I6">
    <cfRule type="cellIs" dxfId="12" priority="9" operator="notEqual">
      <formula>0</formula>
    </cfRule>
  </conditionalFormatting>
  <conditionalFormatting sqref="E58">
    <cfRule type="cellIs" dxfId="11" priority="8" operator="notEqual">
      <formula>0</formula>
    </cfRule>
  </conditionalFormatting>
  <conditionalFormatting sqref="I40">
    <cfRule type="cellIs" dxfId="10" priority="7" operator="notEqual">
      <formula>0</formula>
    </cfRule>
  </conditionalFormatting>
  <conditionalFormatting sqref="I46">
    <cfRule type="cellIs" dxfId="9" priority="6" operator="notEqual">
      <formula>0</formula>
    </cfRule>
  </conditionalFormatting>
  <conditionalFormatting sqref="I45">
    <cfRule type="cellIs" dxfId="8" priority="5" operator="notEqual">
      <formula>0</formula>
    </cfRule>
  </conditionalFormatting>
  <conditionalFormatting sqref="G42">
    <cfRule type="cellIs" dxfId="7" priority="4" operator="notEqual">
      <formula>0</formula>
    </cfRule>
  </conditionalFormatting>
  <conditionalFormatting sqref="I66:I67">
    <cfRule type="cellIs" dxfId="6" priority="3" operator="notEqual">
      <formula>0</formula>
    </cfRule>
  </conditionalFormatting>
  <conditionalFormatting sqref="I59:I60">
    <cfRule type="cellIs" dxfId="0" priority="1" operator="notEqual">
      <formula>0</formula>
    </cfRule>
  </conditionalFormatting>
  <printOptions horizontalCentered="1" verticalCentered="1"/>
  <pageMargins left="0" right="0" top="0.15748031496062992" bottom="0.35433070866141736" header="0" footer="0.59055118110236227"/>
  <pageSetup paperSize="9" scale="95" orientation="portrait" r:id="rId1"/>
  <headerFooter alignWithMargins="0">
    <oddFooter>&amp;L&amp;F&amp;RMis à jour le: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49"/>
  <sheetViews>
    <sheetView workbookViewId="0">
      <selection activeCell="D36" sqref="D36"/>
    </sheetView>
  </sheetViews>
  <sheetFormatPr baseColWidth="10" defaultRowHeight="15" x14ac:dyDescent="0.25"/>
  <cols>
    <col min="3" max="3" width="14.33203125" customWidth="1"/>
  </cols>
  <sheetData>
    <row r="1" spans="1:4" x14ac:dyDescent="0.25">
      <c r="A1" t="s">
        <v>0</v>
      </c>
      <c r="B1" s="16">
        <f>'saison en cours'!B34:C34</f>
        <v>45170</v>
      </c>
      <c r="C1" s="3" t="s">
        <v>1</v>
      </c>
      <c r="D1" s="2">
        <f>DATE(YEAR($B$1),MONTH($B$1)+1,1)-1</f>
        <v>45199</v>
      </c>
    </row>
    <row r="2" spans="1:4" x14ac:dyDescent="0.25">
      <c r="A2" t="s">
        <v>14</v>
      </c>
      <c r="B2">
        <f>YEAR($B$1)</f>
        <v>2023</v>
      </c>
    </row>
    <row r="3" spans="1:4" x14ac:dyDescent="0.25">
      <c r="A3" t="s">
        <v>15</v>
      </c>
      <c r="B3">
        <f>MONTH(B1)</f>
        <v>9</v>
      </c>
    </row>
    <row r="4" spans="1:4" s="1" customFormat="1" x14ac:dyDescent="0.25"/>
    <row r="5" spans="1:4" x14ac:dyDescent="0.25">
      <c r="A5" s="70" t="s">
        <v>2</v>
      </c>
      <c r="B5" s="71"/>
      <c r="C5" s="72"/>
    </row>
    <row r="6" spans="1:4" x14ac:dyDescent="0.25">
      <c r="A6" s="4">
        <f>DATE(Année1,1,1)</f>
        <v>44927</v>
      </c>
      <c r="B6" s="5" t="str">
        <f>TEXT(A6,"jjj")</f>
        <v>dim</v>
      </c>
      <c r="C6" s="6" t="s">
        <v>3</v>
      </c>
    </row>
    <row r="7" spans="1:4" x14ac:dyDescent="0.25">
      <c r="A7" s="7">
        <f>FLOOR(DATE(Année1,5,DAY(MINUTE(Année1/38)/2+56)),7)-34+7*(Année1=2079)+1</f>
        <v>45026</v>
      </c>
      <c r="B7" s="8" t="str">
        <f t="shared" ref="B7:B16" si="0">TEXT(A7,"jjj")</f>
        <v>lun</v>
      </c>
      <c r="C7" s="9" t="s">
        <v>4</v>
      </c>
    </row>
    <row r="8" spans="1:4" x14ac:dyDescent="0.25">
      <c r="A8" s="7">
        <f>DATE(Année1,5,1)</f>
        <v>45047</v>
      </c>
      <c r="B8" s="8" t="str">
        <f t="shared" si="0"/>
        <v>lun</v>
      </c>
      <c r="C8" s="9" t="s">
        <v>5</v>
      </c>
    </row>
    <row r="9" spans="1:4" x14ac:dyDescent="0.25">
      <c r="A9" s="7">
        <f>DATE(Année1,5,8)</f>
        <v>45054</v>
      </c>
      <c r="B9" s="8" t="str">
        <f t="shared" si="0"/>
        <v>lun</v>
      </c>
      <c r="C9" s="9" t="s">
        <v>6</v>
      </c>
    </row>
    <row r="10" spans="1:4" x14ac:dyDescent="0.25">
      <c r="A10" s="7">
        <f>A7+38</f>
        <v>45064</v>
      </c>
      <c r="B10" s="8" t="str">
        <f t="shared" si="0"/>
        <v>jeu</v>
      </c>
      <c r="C10" s="9" t="s">
        <v>7</v>
      </c>
    </row>
    <row r="11" spans="1:4" x14ac:dyDescent="0.25">
      <c r="A11" s="7">
        <f>A7+49</f>
        <v>45075</v>
      </c>
      <c r="B11" s="8" t="str">
        <f t="shared" si="0"/>
        <v>lun</v>
      </c>
      <c r="C11" s="9" t="s">
        <v>8</v>
      </c>
    </row>
    <row r="12" spans="1:4" x14ac:dyDescent="0.25">
      <c r="A12" s="7">
        <f>DATE(Année1,7,14)</f>
        <v>45121</v>
      </c>
      <c r="B12" s="8" t="str">
        <f t="shared" si="0"/>
        <v>ven</v>
      </c>
      <c r="C12" s="9" t="s">
        <v>9</v>
      </c>
    </row>
    <row r="13" spans="1:4" x14ac:dyDescent="0.25">
      <c r="A13" s="7">
        <f>DATE(Année1,8,15)</f>
        <v>45153</v>
      </c>
      <c r="B13" s="8" t="str">
        <f t="shared" si="0"/>
        <v>mar</v>
      </c>
      <c r="C13" s="9" t="s">
        <v>10</v>
      </c>
    </row>
    <row r="14" spans="1:4" x14ac:dyDescent="0.25">
      <c r="A14" s="7">
        <f>DATE(Année1,11,1)</f>
        <v>45231</v>
      </c>
      <c r="B14" s="8" t="str">
        <f t="shared" si="0"/>
        <v>mer</v>
      </c>
      <c r="C14" s="9" t="s">
        <v>11</v>
      </c>
    </row>
    <row r="15" spans="1:4" x14ac:dyDescent="0.25">
      <c r="A15" s="7">
        <f>DATE(Année1,11,11)</f>
        <v>45241</v>
      </c>
      <c r="B15" s="8" t="str">
        <f t="shared" si="0"/>
        <v>sam</v>
      </c>
      <c r="C15" s="9" t="s">
        <v>12</v>
      </c>
    </row>
    <row r="16" spans="1:4" x14ac:dyDescent="0.25">
      <c r="A16" s="10">
        <f>DATE(Année1,12,25)</f>
        <v>45285</v>
      </c>
      <c r="B16" s="11" t="str">
        <f t="shared" si="0"/>
        <v>lun</v>
      </c>
      <c r="C16" s="12" t="s">
        <v>13</v>
      </c>
    </row>
    <row r="17" spans="1:3" x14ac:dyDescent="0.25">
      <c r="A17" s="13">
        <f>DATE(Année1+1,1,1)</f>
        <v>45292</v>
      </c>
      <c r="B17" s="5" t="str">
        <f>TEXT(A17,"jjj")</f>
        <v>lun</v>
      </c>
      <c r="C17" s="6" t="s">
        <v>3</v>
      </c>
    </row>
    <row r="18" spans="1:3" x14ac:dyDescent="0.25">
      <c r="A18" s="14">
        <f>FLOOR(DATE((Année1+1),5,DAY(MINUTE((Année1+1)/38)/2+56)),7)-34+7*((Année1+1)=2079)+1</f>
        <v>45383</v>
      </c>
      <c r="B18" s="8" t="str">
        <f t="shared" ref="B18:B27" si="1">TEXT(A18,"jjj")</f>
        <v>lun</v>
      </c>
      <c r="C18" s="9" t="s">
        <v>4</v>
      </c>
    </row>
    <row r="19" spans="1:3" x14ac:dyDescent="0.25">
      <c r="A19" s="14">
        <f>DATE(Année1+1,5,1)</f>
        <v>45413</v>
      </c>
      <c r="B19" s="8" t="str">
        <f t="shared" si="1"/>
        <v>mer</v>
      </c>
      <c r="C19" s="9" t="s">
        <v>5</v>
      </c>
    </row>
    <row r="20" spans="1:3" x14ac:dyDescent="0.25">
      <c r="A20" s="14">
        <f>DATE(Année1+1,5,8)</f>
        <v>45420</v>
      </c>
      <c r="B20" s="8" t="str">
        <f t="shared" si="1"/>
        <v>mer</v>
      </c>
      <c r="C20" s="9" t="s">
        <v>6</v>
      </c>
    </row>
    <row r="21" spans="1:3" x14ac:dyDescent="0.25">
      <c r="A21" s="14">
        <f>A18+38</f>
        <v>45421</v>
      </c>
      <c r="B21" s="8" t="str">
        <f t="shared" si="1"/>
        <v>jeu</v>
      </c>
      <c r="C21" s="9" t="s">
        <v>7</v>
      </c>
    </row>
    <row r="22" spans="1:3" x14ac:dyDescent="0.25">
      <c r="A22" s="14">
        <f>A18+49</f>
        <v>45432</v>
      </c>
      <c r="B22" s="8" t="str">
        <f t="shared" si="1"/>
        <v>lun</v>
      </c>
      <c r="C22" s="9" t="s">
        <v>8</v>
      </c>
    </row>
    <row r="23" spans="1:3" x14ac:dyDescent="0.25">
      <c r="A23" s="14">
        <f>DATE(Année1+1,7,14)</f>
        <v>45487</v>
      </c>
      <c r="B23" s="8" t="str">
        <f t="shared" si="1"/>
        <v>dim</v>
      </c>
      <c r="C23" s="9" t="s">
        <v>9</v>
      </c>
    </row>
    <row r="24" spans="1:3" x14ac:dyDescent="0.25">
      <c r="A24" s="14">
        <f>DATE(Année1+1,8,15)</f>
        <v>45519</v>
      </c>
      <c r="B24" s="8" t="str">
        <f t="shared" si="1"/>
        <v>jeu</v>
      </c>
      <c r="C24" s="9" t="s">
        <v>10</v>
      </c>
    </row>
    <row r="25" spans="1:3" x14ac:dyDescent="0.25">
      <c r="A25" s="14">
        <f>DATE(Année1+1,11,1)</f>
        <v>45597</v>
      </c>
      <c r="B25" s="8" t="str">
        <f t="shared" si="1"/>
        <v>ven</v>
      </c>
      <c r="C25" s="9" t="s">
        <v>11</v>
      </c>
    </row>
    <row r="26" spans="1:3" x14ac:dyDescent="0.25">
      <c r="A26" s="14">
        <f>DATE(Année1+1,11,11)</f>
        <v>45607</v>
      </c>
      <c r="B26" s="8" t="str">
        <f t="shared" si="1"/>
        <v>lun</v>
      </c>
      <c r="C26" s="9" t="s">
        <v>12</v>
      </c>
    </row>
    <row r="27" spans="1:3" x14ac:dyDescent="0.25">
      <c r="A27" s="15">
        <f>DATE(Année1+1,12,25)</f>
        <v>45651</v>
      </c>
      <c r="B27" s="11" t="str">
        <f t="shared" si="1"/>
        <v>mer</v>
      </c>
      <c r="C27" s="12" t="s">
        <v>13</v>
      </c>
    </row>
    <row r="45" spans="6:26" x14ac:dyDescent="0.25">
      <c r="F45" s="1"/>
      <c r="G45" s="1"/>
    </row>
    <row r="46" spans="6:26" x14ac:dyDescent="0.25">
      <c r="F46" s="1"/>
      <c r="G46" s="1"/>
    </row>
    <row r="47" spans="6:26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6:26" x14ac:dyDescent="0.25">
      <c r="F48" s="1"/>
      <c r="G48" s="1"/>
    </row>
    <row r="49" spans="6:7" x14ac:dyDescent="0.25">
      <c r="F49" s="1"/>
      <c r="G49" s="1"/>
    </row>
  </sheetData>
  <mergeCells count="1">
    <mergeCell ref="A5:C5"/>
  </mergeCells>
  <conditionalFormatting sqref="B6:B16">
    <cfRule type="cellIs" dxfId="4" priority="5" operator="equal">
      <formula>"dim"</formula>
    </cfRule>
    <cfRule type="cellIs" dxfId="3" priority="6" operator="equal">
      <formula>"sam"</formula>
    </cfRule>
  </conditionalFormatting>
  <conditionalFormatting sqref="B17:B27">
    <cfRule type="cellIs" dxfId="2" priority="1" operator="equal">
      <formula>"dim"</formula>
    </cfRule>
    <cfRule type="cellIs" dxfId="1" priority="2" operator="equal">
      <formula>"sam"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saison en cours</vt:lpstr>
      <vt:lpstr>données</vt:lpstr>
      <vt:lpstr>Année1</vt:lpstr>
      <vt:lpstr>FERIE</vt:lpstr>
      <vt:lpstr>Mois1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Sylvie</cp:lastModifiedBy>
  <cp:lastPrinted>2024-04-21T09:40:09Z</cp:lastPrinted>
  <dcterms:created xsi:type="dcterms:W3CDTF">2015-08-30T12:51:40Z</dcterms:created>
  <dcterms:modified xsi:type="dcterms:W3CDTF">2024-04-21T09:40:26Z</dcterms:modified>
</cp:coreProperties>
</file>